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вантаження\Навантаження 2025-2026\ВЗД\"/>
    </mc:Choice>
  </mc:AlternateContent>
  <bookViews>
    <workbookView xWindow="0" yWindow="0" windowWidth="15765" windowHeight="7755"/>
  </bookViews>
  <sheets>
    <sheet name="ВЗД бак1" sheetId="1" r:id="rId1"/>
    <sheet name="ВЗД Факультета" sheetId="2" r:id="rId2"/>
  </sheets>
  <definedNames>
    <definedName name="_xlnm._FilterDatabase" localSheetId="0" hidden="1">'ВЗД бак1'!$K$355:$N$380</definedName>
  </definedNames>
  <calcPr calcId="152511"/>
</workbook>
</file>

<file path=xl/calcChain.xml><?xml version="1.0" encoding="utf-8"?>
<calcChain xmlns="http://schemas.openxmlformats.org/spreadsheetml/2006/main">
  <c r="K142" i="2" l="1"/>
  <c r="K130" i="2"/>
  <c r="K91" i="2"/>
  <c r="K81" i="2"/>
  <c r="K90" i="2"/>
  <c r="K80" i="2"/>
  <c r="K66" i="2"/>
  <c r="K56" i="2"/>
  <c r="K147" i="2" l="1"/>
  <c r="K146" i="2"/>
  <c r="K145" i="2"/>
  <c r="K144" i="2"/>
  <c r="K143" i="2"/>
  <c r="K141" i="2"/>
  <c r="K140" i="2"/>
  <c r="B140" i="2"/>
  <c r="B141" i="2" s="1"/>
  <c r="B142" i="2" s="1"/>
  <c r="B143" i="2" s="1"/>
  <c r="B144" i="2" s="1"/>
  <c r="B145" i="2" s="1"/>
  <c r="B146" i="2" s="1"/>
  <c r="K135" i="2"/>
  <c r="K134" i="2"/>
  <c r="K133" i="2"/>
  <c r="K132" i="2"/>
  <c r="K131" i="2"/>
  <c r="B130" i="2"/>
  <c r="B131" i="2" s="1"/>
  <c r="B132" i="2" s="1"/>
  <c r="B133" i="2" s="1"/>
  <c r="B134" i="2" s="1"/>
  <c r="K122" i="2"/>
  <c r="K121" i="2"/>
  <c r="K120" i="2"/>
  <c r="K119" i="2"/>
  <c r="K118" i="2"/>
  <c r="K117" i="2"/>
  <c r="K116" i="2"/>
  <c r="K115" i="2"/>
  <c r="B115" i="2"/>
  <c r="B116" i="2" s="1"/>
  <c r="B117" i="2" s="1"/>
  <c r="B118" i="2" s="1"/>
  <c r="B119" i="2" s="1"/>
  <c r="B120" i="2" s="1"/>
  <c r="B121" i="2" s="1"/>
  <c r="K110" i="2"/>
  <c r="K109" i="2"/>
  <c r="K108" i="2"/>
  <c r="K107" i="2"/>
  <c r="K106" i="2"/>
  <c r="K105" i="2"/>
  <c r="B105" i="2"/>
  <c r="B106" i="2" s="1"/>
  <c r="B107" i="2" s="1"/>
  <c r="B108" i="2" s="1"/>
  <c r="B109" i="2" s="1"/>
  <c r="K97" i="2"/>
  <c r="K96" i="2"/>
  <c r="K95" i="2"/>
  <c r="K94" i="2"/>
  <c r="K93" i="2"/>
  <c r="K92" i="2"/>
  <c r="B90" i="2"/>
  <c r="B91" i="2" s="1"/>
  <c r="B92" i="2" s="1"/>
  <c r="B93" i="2" s="1"/>
  <c r="B94" i="2" s="1"/>
  <c r="B95" i="2" s="1"/>
  <c r="B96" i="2" s="1"/>
  <c r="K85" i="2"/>
  <c r="K84" i="2"/>
  <c r="K83" i="2"/>
  <c r="K82" i="2"/>
  <c r="K86" i="2" s="1"/>
  <c r="B80" i="2"/>
  <c r="B81" i="2" s="1"/>
  <c r="B82" i="2" s="1"/>
  <c r="B83" i="2" s="1"/>
  <c r="B84" i="2" s="1"/>
  <c r="K72" i="2"/>
  <c r="K71" i="2"/>
  <c r="K70" i="2"/>
  <c r="K69" i="2"/>
  <c r="K68" i="2"/>
  <c r="K67" i="2"/>
  <c r="K65" i="2"/>
  <c r="B65" i="2"/>
  <c r="B66" i="2" s="1"/>
  <c r="B67" i="2" s="1"/>
  <c r="B68" i="2" s="1"/>
  <c r="B69" i="2" s="1"/>
  <c r="B70" i="2" s="1"/>
  <c r="B71" i="2" s="1"/>
  <c r="K60" i="2"/>
  <c r="K59" i="2"/>
  <c r="K58" i="2"/>
  <c r="K57" i="2"/>
  <c r="K55" i="2"/>
  <c r="B55" i="2"/>
  <c r="B56" i="2" s="1"/>
  <c r="B57" i="2" s="1"/>
  <c r="B58" i="2" s="1"/>
  <c r="B59" i="2" s="1"/>
  <c r="K47" i="2"/>
  <c r="K46" i="2"/>
  <c r="K45" i="2"/>
  <c r="K44" i="2"/>
  <c r="K43" i="2"/>
  <c r="K42" i="2"/>
  <c r="K41" i="2"/>
  <c r="K40" i="2"/>
  <c r="B40" i="2"/>
  <c r="B41" i="2" s="1"/>
  <c r="B42" i="2" s="1"/>
  <c r="B43" i="2" s="1"/>
  <c r="B44" i="2" s="1"/>
  <c r="B45" i="2" s="1"/>
  <c r="B46" i="2" s="1"/>
  <c r="K35" i="2"/>
  <c r="K34" i="2"/>
  <c r="K33" i="2"/>
  <c r="K32" i="2"/>
  <c r="K31" i="2"/>
  <c r="K30" i="2"/>
  <c r="B30" i="2"/>
  <c r="B31" i="2" s="1"/>
  <c r="B32" i="2" s="1"/>
  <c r="B33" i="2" s="1"/>
  <c r="B34" i="2" s="1"/>
  <c r="K22" i="2"/>
  <c r="K21" i="2"/>
  <c r="K20" i="2"/>
  <c r="K19" i="2"/>
  <c r="K18" i="2"/>
  <c r="K17" i="2"/>
  <c r="K16" i="2"/>
  <c r="K15" i="2"/>
  <c r="B15" i="2"/>
  <c r="B16" i="2" s="1"/>
  <c r="B17" i="2" s="1"/>
  <c r="B18" i="2" s="1"/>
  <c r="B19" i="2" s="1"/>
  <c r="B20" i="2" s="1"/>
  <c r="B21" i="2" s="1"/>
  <c r="K10" i="2"/>
  <c r="K9" i="2"/>
  <c r="K8" i="2"/>
  <c r="K7" i="2"/>
  <c r="K6" i="2"/>
  <c r="K5" i="2"/>
  <c r="B5" i="2"/>
  <c r="B6" i="2" s="1"/>
  <c r="B7" i="2" s="1"/>
  <c r="B8" i="2" s="1"/>
  <c r="B9" i="2" s="1"/>
  <c r="K73" i="2" l="1"/>
  <c r="K111" i="2"/>
  <c r="K136" i="2"/>
  <c r="K148" i="2"/>
  <c r="K61" i="2"/>
  <c r="K98" i="2"/>
  <c r="K123" i="2"/>
  <c r="K36" i="2"/>
  <c r="K48" i="2"/>
  <c r="K11" i="2"/>
  <c r="K23" i="2"/>
  <c r="B5" i="1" l="1"/>
  <c r="B6" i="1" s="1"/>
  <c r="B7" i="1" s="1"/>
  <c r="N246" i="1" l="1"/>
  <c r="N247" i="1" s="1"/>
  <c r="N212" i="1"/>
  <c r="N213" i="1" s="1"/>
  <c r="N214" i="1" s="1"/>
  <c r="N215" i="1" s="1"/>
  <c r="N216" i="1" s="1"/>
  <c r="N217" i="1" s="1"/>
  <c r="N218" i="1" s="1"/>
  <c r="B212" i="1"/>
  <c r="B213" i="1" s="1"/>
  <c r="B214" i="1" s="1"/>
  <c r="B215" i="1" s="1"/>
  <c r="B216" i="1" s="1"/>
  <c r="B217" i="1" s="1"/>
  <c r="B218" i="1" s="1"/>
  <c r="N219" i="1" l="1"/>
  <c r="N220" i="1" s="1"/>
  <c r="N221" i="1" s="1"/>
  <c r="N222" i="1" s="1"/>
  <c r="N223" i="1" s="1"/>
  <c r="N224" i="1" s="1"/>
  <c r="B219" i="1"/>
  <c r="B220" i="1" s="1"/>
  <c r="B221" i="1" s="1"/>
  <c r="B222" i="1" s="1"/>
  <c r="B223" i="1" s="1"/>
  <c r="B224" i="1" s="1"/>
  <c r="N320" i="1"/>
  <c r="N321" i="1" s="1"/>
  <c r="N225" i="1" l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B225" i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N43" i="1" l="1"/>
  <c r="N44" i="1" s="1"/>
  <c r="N375" i="1" l="1"/>
  <c r="N376" i="1" s="1"/>
  <c r="N377" i="1" s="1"/>
  <c r="N378" i="1" s="1"/>
  <c r="N379" i="1" s="1"/>
  <c r="N380" i="1" s="1"/>
  <c r="N374" i="1"/>
  <c r="N366" i="1"/>
  <c r="N361" i="1"/>
  <c r="N356" i="1"/>
  <c r="N357" i="1" s="1"/>
  <c r="N358" i="1" s="1"/>
  <c r="N359" i="1" s="1"/>
  <c r="N360" i="1" s="1"/>
  <c r="B356" i="1"/>
  <c r="B357" i="1" s="1"/>
  <c r="B358" i="1" s="1"/>
  <c r="B359" i="1" s="1"/>
  <c r="B360" i="1" s="1"/>
  <c r="B361" i="1" s="1"/>
  <c r="K5" i="1"/>
  <c r="N346" i="1"/>
  <c r="N347" i="1" s="1"/>
  <c r="N348" i="1" s="1"/>
  <c r="N349" i="1" s="1"/>
  <c r="N350" i="1" s="1"/>
  <c r="N333" i="1"/>
  <c r="N334" i="1" s="1"/>
  <c r="N335" i="1" s="1"/>
  <c r="N336" i="1" s="1"/>
  <c r="N337" i="1" s="1"/>
  <c r="N338" i="1" s="1"/>
  <c r="N339" i="1" s="1"/>
  <c r="N340" i="1" s="1"/>
  <c r="N341" i="1" s="1"/>
  <c r="N342" i="1" s="1"/>
  <c r="N343" i="1" s="1"/>
  <c r="N344" i="1" s="1"/>
  <c r="N345" i="1" s="1"/>
  <c r="N322" i="1"/>
  <c r="N323" i="1" s="1"/>
  <c r="N298" i="1"/>
  <c r="N299" i="1" s="1"/>
  <c r="N300" i="1" s="1"/>
  <c r="N301" i="1" s="1"/>
  <c r="N302" i="1" s="1"/>
  <c r="N303" i="1" s="1"/>
  <c r="N304" i="1" s="1"/>
  <c r="N305" i="1" s="1"/>
  <c r="N306" i="1" s="1"/>
  <c r="N307" i="1" s="1"/>
  <c r="B298" i="1"/>
  <c r="B299" i="1" s="1"/>
  <c r="B300" i="1" s="1"/>
  <c r="B301" i="1" s="1"/>
  <c r="B302" i="1" s="1"/>
  <c r="B303" i="1" s="1"/>
  <c r="B304" i="1" s="1"/>
  <c r="B305" i="1" s="1"/>
  <c r="B306" i="1" s="1"/>
  <c r="B307" i="1" s="1"/>
  <c r="N285" i="1"/>
  <c r="N286" i="1" s="1"/>
  <c r="N287" i="1" s="1"/>
  <c r="N288" i="1" s="1"/>
  <c r="N261" i="1"/>
  <c r="N262" i="1" s="1"/>
  <c r="N263" i="1" s="1"/>
  <c r="N264" i="1" s="1"/>
  <c r="N265" i="1" s="1"/>
  <c r="N266" i="1" s="1"/>
  <c r="N267" i="1" s="1"/>
  <c r="N268" i="1" s="1"/>
  <c r="N269" i="1" s="1"/>
  <c r="N270" i="1" s="1"/>
  <c r="N271" i="1" s="1"/>
  <c r="N272" i="1" s="1"/>
  <c r="N248" i="1"/>
  <c r="N249" i="1" s="1"/>
  <c r="N236" i="1"/>
  <c r="N237" i="1" s="1"/>
  <c r="B236" i="1"/>
  <c r="B237" i="1" s="1"/>
  <c r="N182" i="1"/>
  <c r="N158" i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34" i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33" i="1"/>
  <c r="N101" i="1"/>
  <c r="N98" i="1"/>
  <c r="N99" i="1" s="1"/>
  <c r="N100" i="1" s="1"/>
  <c r="B98" i="1"/>
  <c r="B99" i="1" s="1"/>
  <c r="B100" i="1" s="1"/>
  <c r="B101" i="1" s="1"/>
  <c r="N80" i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76" i="1"/>
  <c r="N77" i="1" s="1"/>
  <c r="N78" i="1" s="1"/>
  <c r="N79" i="1" s="1"/>
  <c r="N66" i="1"/>
  <c r="N58" i="1"/>
  <c r="N57" i="1"/>
  <c r="N54" i="1"/>
  <c r="N55" i="1" s="1"/>
  <c r="N56" i="1" s="1"/>
  <c r="B54" i="1"/>
  <c r="B55" i="1" s="1"/>
  <c r="B56" i="1" s="1"/>
  <c r="B57" i="1" s="1"/>
  <c r="B58" i="1" s="1"/>
  <c r="N47" i="1"/>
  <c r="N48" i="1" s="1"/>
  <c r="N45" i="1"/>
  <c r="N46" i="1" s="1"/>
  <c r="N36" i="1"/>
  <c r="N29" i="1"/>
  <c r="N28" i="1"/>
  <c r="B28" i="1"/>
  <c r="B29" i="1" s="1"/>
  <c r="B15" i="1"/>
  <c r="B8" i="1"/>
  <c r="B9" i="1" s="1"/>
  <c r="B308" i="1" l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N308" i="1"/>
  <c r="N309" i="1" s="1"/>
  <c r="N310" i="1" s="1"/>
  <c r="N311" i="1" s="1"/>
  <c r="N312" i="1" s="1"/>
  <c r="N313" i="1" s="1"/>
  <c r="N314" i="1" s="1"/>
  <c r="N315" i="1" s="1"/>
  <c r="N316" i="1" s="1"/>
  <c r="N317" i="1" s="1"/>
  <c r="N318" i="1" s="1"/>
  <c r="N319" i="1" s="1"/>
  <c r="K8" i="1"/>
  <c r="B16" i="1"/>
  <c r="B17" i="1" s="1"/>
  <c r="N324" i="1"/>
  <c r="N325" i="1" s="1"/>
  <c r="N326" i="1" s="1"/>
  <c r="N327" i="1" s="1"/>
  <c r="N328" i="1" s="1"/>
  <c r="N329" i="1" s="1"/>
  <c r="N330" i="1" s="1"/>
  <c r="N331" i="1" s="1"/>
  <c r="N332" i="1" s="1"/>
  <c r="N250" i="1"/>
  <c r="N251" i="1" s="1"/>
  <c r="N252" i="1" s="1"/>
  <c r="N253" i="1" s="1"/>
  <c r="B238" i="1"/>
  <c r="B239" i="1" s="1"/>
  <c r="B240" i="1" s="1"/>
  <c r="B241" i="1" s="1"/>
  <c r="B242" i="1" s="1"/>
  <c r="N238" i="1"/>
  <c r="N239" i="1" s="1"/>
  <c r="N240" i="1" s="1"/>
  <c r="N241" i="1" s="1"/>
  <c r="N242" i="1" s="1"/>
  <c r="N243" i="1" s="1"/>
  <c r="N244" i="1" s="1"/>
  <c r="N245" i="1" s="1"/>
  <c r="N289" i="1"/>
  <c r="N290" i="1" s="1"/>
  <c r="N291" i="1" s="1"/>
  <c r="N292" i="1" s="1"/>
  <c r="N273" i="1"/>
  <c r="N274" i="1" s="1"/>
  <c r="N275" i="1" s="1"/>
  <c r="N276" i="1" s="1"/>
  <c r="N277" i="1" s="1"/>
  <c r="N278" i="1" s="1"/>
  <c r="N279" i="1" s="1"/>
  <c r="N280" i="1" s="1"/>
  <c r="N281" i="1" s="1"/>
  <c r="N282" i="1" s="1"/>
  <c r="N283" i="1" s="1"/>
  <c r="N284" i="1" s="1"/>
  <c r="N183" i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176" i="1"/>
  <c r="N177" i="1" s="1"/>
  <c r="N178" i="1" s="1"/>
  <c r="N179" i="1" s="1"/>
  <c r="N180" i="1" s="1"/>
  <c r="N181" i="1" s="1"/>
  <c r="B102" i="1"/>
  <c r="B103" i="1" s="1"/>
  <c r="B104" i="1" s="1"/>
  <c r="B105" i="1" s="1"/>
  <c r="N102" i="1"/>
  <c r="N103" i="1" s="1"/>
  <c r="N104" i="1" s="1"/>
  <c r="N105" i="1" s="1"/>
  <c r="N67" i="1"/>
  <c r="N68" i="1" s="1"/>
  <c r="N69" i="1" s="1"/>
  <c r="N70" i="1" s="1"/>
  <c r="N71" i="1" s="1"/>
  <c r="N72" i="1" s="1"/>
  <c r="N73" i="1" s="1"/>
  <c r="N74" i="1" s="1"/>
  <c r="N75" i="1" s="1"/>
  <c r="N59" i="1"/>
  <c r="N60" i="1" s="1"/>
  <c r="N61" i="1" s="1"/>
  <c r="N62" i="1" s="1"/>
  <c r="N63" i="1" s="1"/>
  <c r="N64" i="1" s="1"/>
  <c r="N65" i="1" s="1"/>
  <c r="B59" i="1"/>
  <c r="B60" i="1" s="1"/>
  <c r="B61" i="1" s="1"/>
  <c r="B62" i="1" s="1"/>
  <c r="B63" i="1" s="1"/>
  <c r="B64" i="1" s="1"/>
  <c r="B65" i="1" s="1"/>
  <c r="B66" i="1" s="1"/>
  <c r="N367" i="1"/>
  <c r="N368" i="1" s="1"/>
  <c r="N369" i="1" s="1"/>
  <c r="N370" i="1" s="1"/>
  <c r="N371" i="1" s="1"/>
  <c r="N372" i="1" s="1"/>
  <c r="N373" i="1" s="1"/>
  <c r="N362" i="1"/>
  <c r="N363" i="1" s="1"/>
  <c r="N364" i="1" s="1"/>
  <c r="N365" i="1" s="1"/>
  <c r="B362" i="1"/>
  <c r="B363" i="1" s="1"/>
  <c r="B364" i="1" s="1"/>
  <c r="B365" i="1" s="1"/>
  <c r="B366" i="1" s="1"/>
  <c r="N37" i="1"/>
  <c r="N38" i="1" s="1"/>
  <c r="N39" i="1" s="1"/>
  <c r="N40" i="1" s="1"/>
  <c r="N41" i="1" s="1"/>
  <c r="N42" i="1" s="1"/>
  <c r="N30" i="1"/>
  <c r="N31" i="1" s="1"/>
  <c r="N32" i="1" s="1"/>
  <c r="N33" i="1" s="1"/>
  <c r="N34" i="1" s="1"/>
  <c r="N35" i="1" s="1"/>
  <c r="B30" i="1"/>
  <c r="B31" i="1" s="1"/>
  <c r="B32" i="1" s="1"/>
  <c r="B33" i="1" s="1"/>
  <c r="K19" i="1"/>
  <c r="K15" i="1"/>
  <c r="K21" i="1"/>
  <c r="K7" i="1"/>
  <c r="K16" i="1"/>
  <c r="K17" i="1"/>
  <c r="K9" i="1"/>
  <c r="K20" i="1"/>
  <c r="K6" i="1"/>
  <c r="K18" i="1"/>
  <c r="B18" i="1" l="1"/>
  <c r="B19" i="1" s="1"/>
  <c r="B20" i="1" s="1"/>
  <c r="B21" i="1" s="1"/>
  <c r="K10" i="1"/>
  <c r="B320" i="1"/>
  <c r="B321" i="1" s="1"/>
  <c r="B322" i="1" s="1"/>
  <c r="B323" i="1" s="1"/>
  <c r="N254" i="1"/>
  <c r="N255" i="1" s="1"/>
  <c r="N256" i="1" s="1"/>
  <c r="N257" i="1" s="1"/>
  <c r="B243" i="1"/>
  <c r="B244" i="1" s="1"/>
  <c r="B245" i="1" s="1"/>
  <c r="B106" i="1"/>
  <c r="B107" i="1" s="1"/>
  <c r="B108" i="1" s="1"/>
  <c r="B109" i="1" s="1"/>
  <c r="B110" i="1" s="1"/>
  <c r="B111" i="1" s="1"/>
  <c r="B112" i="1" s="1"/>
  <c r="B113" i="1" s="1"/>
  <c r="N106" i="1"/>
  <c r="B67" i="1"/>
  <c r="B68" i="1" s="1"/>
  <c r="B69" i="1" s="1"/>
  <c r="B367" i="1"/>
  <c r="B34" i="1"/>
  <c r="B35" i="1" s="1"/>
  <c r="B36" i="1" s="1"/>
  <c r="K22" i="1"/>
  <c r="B114" i="1" l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N258" i="1"/>
  <c r="N259" i="1" s="1"/>
  <c r="N260" i="1" s="1"/>
  <c r="B324" i="1"/>
  <c r="B325" i="1" s="1"/>
  <c r="B326" i="1" s="1"/>
  <c r="B327" i="1" s="1"/>
  <c r="B328" i="1" s="1"/>
  <c r="B329" i="1" s="1"/>
  <c r="B330" i="1" s="1"/>
  <c r="B331" i="1" s="1"/>
  <c r="B246" i="1"/>
  <c r="B247" i="1" s="1"/>
  <c r="B248" i="1" s="1"/>
  <c r="B249" i="1" s="1"/>
  <c r="N107" i="1"/>
  <c r="N108" i="1" s="1"/>
  <c r="N109" i="1" s="1"/>
  <c r="N110" i="1" s="1"/>
  <c r="N111" i="1" s="1"/>
  <c r="N112" i="1" s="1"/>
  <c r="N113" i="1" s="1"/>
  <c r="B70" i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368" i="1"/>
  <c r="B369" i="1" s="1"/>
  <c r="B370" i="1" s="1"/>
  <c r="B371" i="1" s="1"/>
  <c r="B372" i="1" s="1"/>
  <c r="B37" i="1"/>
  <c r="B38" i="1" s="1"/>
  <c r="B39" i="1" s="1"/>
  <c r="B40" i="1" s="1"/>
  <c r="B41" i="1" s="1"/>
  <c r="B42" i="1" s="1"/>
  <c r="N114" i="1" l="1"/>
  <c r="N115" i="1" s="1"/>
  <c r="N116" i="1" s="1"/>
  <c r="N117" i="1" s="1"/>
  <c r="N118" i="1" s="1"/>
  <c r="N119" i="1" s="1"/>
  <c r="N120" i="1" s="1"/>
  <c r="B332" i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250" i="1"/>
  <c r="B251" i="1" s="1"/>
  <c r="B252" i="1" s="1"/>
  <c r="B253" i="1" s="1"/>
  <c r="B176" i="1"/>
  <c r="B177" i="1" s="1"/>
  <c r="B178" i="1" s="1"/>
  <c r="B179" i="1" s="1"/>
  <c r="B180" i="1" s="1"/>
  <c r="B181" i="1" s="1"/>
  <c r="B182" i="1" s="1"/>
  <c r="B373" i="1"/>
  <c r="B374" i="1" s="1"/>
  <c r="B375" i="1" s="1"/>
  <c r="B376" i="1" s="1"/>
  <c r="B377" i="1" s="1"/>
  <c r="B378" i="1" s="1"/>
  <c r="B379" i="1" s="1"/>
  <c r="B380" i="1" s="1"/>
  <c r="B43" i="1"/>
  <c r="B44" i="1" s="1"/>
  <c r="B45" i="1" s="1"/>
  <c r="B46" i="1" s="1"/>
  <c r="B47" i="1" s="1"/>
  <c r="B48" i="1" s="1"/>
  <c r="B254" i="1" l="1"/>
  <c r="B255" i="1" s="1"/>
  <c r="B256" i="1" s="1"/>
  <c r="B183" i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N121" i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B257" i="1" l="1"/>
  <c r="B258" i="1" l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l="1"/>
  <c r="B285" i="1" s="1"/>
  <c r="B286" i="1" s="1"/>
  <c r="B287" i="1" s="1"/>
  <c r="B288" i="1" s="1"/>
  <c r="B289" i="1" s="1"/>
  <c r="B290" i="1" s="1"/>
  <c r="B291" i="1" s="1"/>
  <c r="B292" i="1" s="1"/>
</calcChain>
</file>

<file path=xl/sharedStrings.xml><?xml version="1.0" encoding="utf-8"?>
<sst xmlns="http://schemas.openxmlformats.org/spreadsheetml/2006/main" count="2548" uniqueCount="447">
  <si>
    <t xml:space="preserve">№ </t>
  </si>
  <si>
    <t>Академ.</t>
  </si>
  <si>
    <t>ПІБ студента</t>
  </si>
  <si>
    <t>з/п</t>
  </si>
  <si>
    <t>група</t>
  </si>
  <si>
    <t>ВЗД 2 чверть</t>
  </si>
  <si>
    <t>ВЗД 3 чверть</t>
  </si>
  <si>
    <t>Пріор. 1</t>
  </si>
  <si>
    <t>Пріор. 2</t>
  </si>
  <si>
    <t>Пріор. 3</t>
  </si>
  <si>
    <t>Код та назва дисципліни</t>
  </si>
  <si>
    <t>Вибір загальних дисциплін студентами ЕФ у 2024-2025 навчальному році</t>
  </si>
  <si>
    <t>00/00</t>
  </si>
  <si>
    <t>студентів</t>
  </si>
  <si>
    <t xml:space="preserve">Кількість </t>
  </si>
  <si>
    <t>Вибір загальних дисциплін студентами ФПКТ у 2024-2025 навчальному році</t>
  </si>
  <si>
    <t>18/01</t>
  </si>
  <si>
    <t>Вибір загальних дисциплін студентами ФЕМ у 2024-2025 навчальному році</t>
  </si>
  <si>
    <t>Вибір загальних дисциплін студентами ФМПтаХТ у 2024-2025 навчальному році</t>
  </si>
  <si>
    <t>Вибір загальних дисциплін студентами ФЯтаІМ у 2024-2025 навчальному році</t>
  </si>
  <si>
    <t>Вибір загальних дисциплін студентами ФДМЗД у 2024-2025 навчальному році</t>
  </si>
  <si>
    <t xml:space="preserve">3 чверть (2.1) 1 курса бакалаврата </t>
  </si>
  <si>
    <t xml:space="preserve">4 чверть (2.2) 1 курса бакалаврата </t>
  </si>
  <si>
    <t>Список бакалаврів І курсу ДМЗД для вивчення на І курсі</t>
  </si>
  <si>
    <t>ВЗД 4 чверть</t>
  </si>
  <si>
    <t>Список бакалаврів І курсу ФЯтаІМ для вивчення на І курсі</t>
  </si>
  <si>
    <t>Список бакалаврів І курсу ФМПтаХТ для вивчення на І курсі</t>
  </si>
  <si>
    <t>Список бакалаврів І курсу ФЕМ для вивчення на І курсі</t>
  </si>
  <si>
    <t>Список бакалаврів І курсу ФПКТ для вивчення на І курсі</t>
  </si>
  <si>
    <t>Список бакалаврів І курсу ЕФ для вивчення на І курсі</t>
  </si>
  <si>
    <t>05/01Технології 3D моделювання та прототипування</t>
  </si>
  <si>
    <t xml:space="preserve">10/01 Основи об'єктно-орієнтованого програмування
</t>
  </si>
  <si>
    <t xml:space="preserve">11/01Художнє литво та його роль в історії
</t>
  </si>
  <si>
    <t xml:space="preserve">23/05 Закони термодинаміки для металургів
</t>
  </si>
  <si>
    <t xml:space="preserve">02/02 Культура мовлення і мовний етикет
</t>
  </si>
  <si>
    <t xml:space="preserve">09/01 Права людини та їх захист в Україні
</t>
  </si>
  <si>
    <t xml:space="preserve">17/01 Психологія ділового спілкування
</t>
  </si>
  <si>
    <t xml:space="preserve">22/01 Захист прав споживачів
</t>
  </si>
  <si>
    <t xml:space="preserve">23/01 Сировина для виробництва металів та сплавів
</t>
  </si>
  <si>
    <t xml:space="preserve">26/01 Спортивні ігри як засіб фізичного та функціонального розвитку студентів
</t>
  </si>
  <si>
    <t>24\01</t>
  </si>
  <si>
    <t>23\05</t>
  </si>
  <si>
    <t>05\01</t>
  </si>
  <si>
    <t>Бараненко Євген Олександрович</t>
  </si>
  <si>
    <t>03\01</t>
  </si>
  <si>
    <t>18\01</t>
  </si>
  <si>
    <t>24\02</t>
  </si>
  <si>
    <t>Гречухін Артем Юрійович</t>
  </si>
  <si>
    <t>Квітчало Сергій Анатолійович</t>
  </si>
  <si>
    <t>Кучерявий Олег Євгенійович</t>
  </si>
  <si>
    <t>14\01</t>
  </si>
  <si>
    <t>11\01</t>
  </si>
  <si>
    <t>Ялимкилинч Синем</t>
  </si>
  <si>
    <t>17\01</t>
  </si>
  <si>
    <t>05\02</t>
  </si>
  <si>
    <t>10\01</t>
  </si>
  <si>
    <t>Лялякіна Ксенія Євгенівна</t>
  </si>
  <si>
    <t>26\01</t>
  </si>
  <si>
    <t>11/01</t>
  </si>
  <si>
    <t>02/01</t>
  </si>
  <si>
    <t>24/01</t>
  </si>
  <si>
    <t>ЕП01-24</t>
  </si>
  <si>
    <t>Безкровний Іван Євгенійович</t>
  </si>
  <si>
    <t>02/02</t>
  </si>
  <si>
    <t>26/01</t>
  </si>
  <si>
    <t>24/02</t>
  </si>
  <si>
    <t>14/01</t>
  </si>
  <si>
    <t>Брушко Олег Миколайович</t>
  </si>
  <si>
    <t>03/01</t>
  </si>
  <si>
    <t>10/01</t>
  </si>
  <si>
    <t>05/01</t>
  </si>
  <si>
    <t>Вербещук Даніїл Олексійович</t>
  </si>
  <si>
    <t>Комисарик Олександр Олександрович</t>
  </si>
  <si>
    <t>09/01</t>
  </si>
  <si>
    <t>14/01.</t>
  </si>
  <si>
    <t>05/01.</t>
  </si>
  <si>
    <t>ІМ01-24</t>
  </si>
  <si>
    <t>Мужецький Максим Вадимович</t>
  </si>
  <si>
    <t>24/02.</t>
  </si>
  <si>
    <t>17/01.</t>
  </si>
  <si>
    <t>18/01.</t>
  </si>
  <si>
    <t>Хоменко Антон Сергійович</t>
  </si>
  <si>
    <t>Шаповалов Олександр Романович</t>
  </si>
  <si>
    <t>Формакова Віра Володимирівна</t>
  </si>
  <si>
    <t xml:space="preserve">24/01 Інженерна графіка
</t>
  </si>
  <si>
    <t>23/05</t>
  </si>
  <si>
    <t>МВ01-24-1</t>
  </si>
  <si>
    <t>Тонконогий А.Д.</t>
  </si>
  <si>
    <t>22/01</t>
  </si>
  <si>
    <t>Пилипець В.В.</t>
  </si>
  <si>
    <t>Січкорук М.І.</t>
  </si>
  <si>
    <t>Стрига В.В.</t>
  </si>
  <si>
    <t>Цінченко О.С.</t>
  </si>
  <si>
    <t>Коміссаренко В.А.</t>
  </si>
  <si>
    <t>Пилипчук Я.В.</t>
  </si>
  <si>
    <t>Нікулін Д.С.</t>
  </si>
  <si>
    <t>Данілов Д.О.</t>
  </si>
  <si>
    <t>Гордійчук С.В.</t>
  </si>
  <si>
    <t>Кречун І.Д.</t>
  </si>
  <si>
    <t>Яременко Д.М.</t>
  </si>
  <si>
    <t>Костигов Д.В.</t>
  </si>
  <si>
    <t>Лисаченко М.С.</t>
  </si>
  <si>
    <t>Карайбіда Є.В.</t>
  </si>
  <si>
    <t>Хвостов Є.О.</t>
  </si>
  <si>
    <t>Мамонов В.В.</t>
  </si>
  <si>
    <t>Кодинець А.О.</t>
  </si>
  <si>
    <t>Панський В.В.</t>
  </si>
  <si>
    <t>Шило О.В.</t>
  </si>
  <si>
    <t>Раков Д.Р.</t>
  </si>
  <si>
    <t>Гомянін П.В.</t>
  </si>
  <si>
    <t>МВ01-24-2</t>
  </si>
  <si>
    <t>МЕ02-24</t>
  </si>
  <si>
    <t>МЕ01-24</t>
  </si>
  <si>
    <t>МЕ04-24</t>
  </si>
  <si>
    <t>Бабченко Артем Михайлович</t>
  </si>
  <si>
    <t>17/01</t>
  </si>
  <si>
    <t>19/01</t>
  </si>
  <si>
    <t>Буша Олексій Ігорович</t>
  </si>
  <si>
    <t>Веприк Руслан Борисович</t>
  </si>
  <si>
    <t>Дяченко Софія Артемівна</t>
  </si>
  <si>
    <t>Жмур Віталій Іванович</t>
  </si>
  <si>
    <t>Заворохін Олександр Максимович</t>
  </si>
  <si>
    <t>Карманов Володимир Романович</t>
  </si>
  <si>
    <t>Лагода Михайло Андрійович</t>
  </si>
  <si>
    <t>Латиш Ілля Віталійович </t>
  </si>
  <si>
    <t>Марченко Артем Вікторович</t>
  </si>
  <si>
    <t>Новіков Олексій Петрович</t>
  </si>
  <si>
    <t>Осіпов В`ячеслав Володимирович</t>
  </si>
  <si>
    <t>Тележніков Олександр Віталійович</t>
  </si>
  <si>
    <t>Туркін Олександр Юрійович</t>
  </si>
  <si>
    <t>Чаплій Назар Тимофійович</t>
  </si>
  <si>
    <t>МЕ06-24</t>
  </si>
  <si>
    <t>Довжук О.В.</t>
  </si>
  <si>
    <t>МЛ01-24</t>
  </si>
  <si>
    <t>Амелін Олександр Олександрович</t>
  </si>
  <si>
    <t>Бардусов Максим Сергійович</t>
  </si>
  <si>
    <t>Бодров Денис Сергійович</t>
  </si>
  <si>
    <t>Бойко Сергій Вікторович</t>
  </si>
  <si>
    <t>Бойко Віталій Дмитрович</t>
  </si>
  <si>
    <t>05/02</t>
  </si>
  <si>
    <t>Верещага Владислав Анатолійович</t>
  </si>
  <si>
    <t>Гасанов Тофік Фахраддинович</t>
  </si>
  <si>
    <t>Громов Сергій Олександрович</t>
  </si>
  <si>
    <t>Губієв Артем Славікович</t>
  </si>
  <si>
    <t>Денисенко Роман Олександрович</t>
  </si>
  <si>
    <t>Доценко Станіслав Романович</t>
  </si>
  <si>
    <t>Драгун Василь Іванович</t>
  </si>
  <si>
    <t>Єлісєєв Кирило Геннадійович</t>
  </si>
  <si>
    <t>Зорін Максим Юрійович</t>
  </si>
  <si>
    <t>Іваниця Роман Дмитрович</t>
  </si>
  <si>
    <t>Ігошев Валерій Олександрович</t>
  </si>
  <si>
    <t>Ісаченко Данило Віталійович</t>
  </si>
  <si>
    <t>23/01</t>
  </si>
  <si>
    <t>Калініченко Олександр Сергійович</t>
  </si>
  <si>
    <t>Клімова Альона Дмитрівна</t>
  </si>
  <si>
    <t>Козаметов Анатолій Анатолійович</t>
  </si>
  <si>
    <t>Корченюк Вадим Франкович</t>
  </si>
  <si>
    <t>Крапівной Левент Павлович</t>
  </si>
  <si>
    <t>Кріпаченко Руслан Олександрович</t>
  </si>
  <si>
    <t>Рогульський Віталій Йосипович</t>
  </si>
  <si>
    <t>МЛ02-24</t>
  </si>
  <si>
    <t>Готвянський Іван Віталійович</t>
  </si>
  <si>
    <t>Дашко Микола Іванович</t>
  </si>
  <si>
    <t>Демченко Олексій Анатолійович</t>
  </si>
  <si>
    <t>Козинець Аліна Максимівна</t>
  </si>
  <si>
    <t>Кокляєв Олександр Валерійович</t>
  </si>
  <si>
    <t>Кугришев Максим Валерійович</t>
  </si>
  <si>
    <t>Кудряшов Петро Геннадійович</t>
  </si>
  <si>
    <t>Ларін Денис Русланович</t>
  </si>
  <si>
    <t>Левенських Владислав Ігоревич</t>
  </si>
  <si>
    <t>Лисенко Руслан Миколайович</t>
  </si>
  <si>
    <t>Мельник Сергій Олександрович</t>
  </si>
  <si>
    <t>Митрук Павло Васильович</t>
  </si>
  <si>
    <t>Мухаматгалімов Владислав Сергійович</t>
  </si>
  <si>
    <t>Надха Кирило Вікторович</t>
  </si>
  <si>
    <t>Новицький Микита Сергійович</t>
  </si>
  <si>
    <t>Овсянніков Руслан Олександрович</t>
  </si>
  <si>
    <t>Павленко Євген Олександрович</t>
  </si>
  <si>
    <t>Павлюк Дмитро Олексійович</t>
  </si>
  <si>
    <t>Разумов Євген Володимирович</t>
  </si>
  <si>
    <t>Споденець Сергій Анатолійович</t>
  </si>
  <si>
    <t>Фрунзе Юрій Михайлович</t>
  </si>
  <si>
    <t>Яцук Артур Володимирович</t>
  </si>
  <si>
    <t>Яцук Пилип Юрійович</t>
  </si>
  <si>
    <t>МЛ03-24</t>
  </si>
  <si>
    <t>Козин Дмитро Олександрович</t>
  </si>
  <si>
    <t>Меняйло Маргарита Сергіївна</t>
  </si>
  <si>
    <t>Пахолюк Іван Миколайович</t>
  </si>
  <si>
    <t>Плешков Микола Вікторович</t>
  </si>
  <si>
    <t>Поляков Олексій Валерійович</t>
  </si>
  <si>
    <t>Полякова Вероніка Валеріївна</t>
  </si>
  <si>
    <t>Рибачек Дмитро Юрійович</t>
  </si>
  <si>
    <t>Русін Максим Васильович</t>
  </si>
  <si>
    <t>Сальник Микола Геннадійович</t>
  </si>
  <si>
    <t>Сидоренко Андрій Андрійович</t>
  </si>
  <si>
    <t>Січкар Олександр Іванович</t>
  </si>
  <si>
    <t>Скляров Кирило Олексійович</t>
  </si>
  <si>
    <t>Спектор Олег Олександрович</t>
  </si>
  <si>
    <t>Станіславов Роман Анатолійович</t>
  </si>
  <si>
    <t>Студілін Ілля Сергійович</t>
  </si>
  <si>
    <t>Танцюра Денис Ігорович</t>
  </si>
  <si>
    <t>Ткаченко Сергій Олексійович</t>
  </si>
  <si>
    <t>Цисс Андрій Георгійович</t>
  </si>
  <si>
    <t>Шестак Владислава Анатоліївна</t>
  </si>
  <si>
    <t>Шипотинник Віталій Миколайович</t>
  </si>
  <si>
    <t>Шипотинник Олександр Миколайович</t>
  </si>
  <si>
    <t>Щербина Сергій Вікторович</t>
  </si>
  <si>
    <t>Дружко Руслан Андрійович</t>
  </si>
  <si>
    <t xml:space="preserve">24/02 Основи комп'ютерної графіки
</t>
  </si>
  <si>
    <t>24//01</t>
  </si>
  <si>
    <t>05//01</t>
  </si>
  <si>
    <t>ХТ01-24</t>
  </si>
  <si>
    <t>Балагура Альбіна Олегівна</t>
  </si>
  <si>
    <t>26//01</t>
  </si>
  <si>
    <t>24//02</t>
  </si>
  <si>
    <t>Кайола Анжела Володимирівна</t>
  </si>
  <si>
    <t>Кайола Герман Вікторович</t>
  </si>
  <si>
    <t>Комлик Віталій Олександрович</t>
  </si>
  <si>
    <t>Пермяков Сергій В`ячеславович</t>
  </si>
  <si>
    <t>Полях Олена Вікторівна</t>
  </si>
  <si>
    <t>Філін Олександр Андрійович</t>
  </si>
  <si>
    <t>Ковальчук Д.І.</t>
  </si>
  <si>
    <t>АП01-24</t>
  </si>
  <si>
    <t>Овдієнко Є.М.</t>
  </si>
  <si>
    <t>Прус Д.О.</t>
  </si>
  <si>
    <t>СТ01-24</t>
  </si>
  <si>
    <t>Абрамов Олександр Андрійович</t>
  </si>
  <si>
    <t>Бутенко Олексій Олександрович</t>
  </si>
  <si>
    <t>Ляшенко Ян Федерович</t>
  </si>
  <si>
    <t>Челябов Едгар Натикович</t>
  </si>
  <si>
    <t>Шолудько Володимир Іванович</t>
  </si>
  <si>
    <t>АВ01-24</t>
  </si>
  <si>
    <t>Богдашев Ігор Андрійович</t>
  </si>
  <si>
    <t>Драган Костянтин Віталійович</t>
  </si>
  <si>
    <t>Ляшенко Володимир Іванович</t>
  </si>
  <si>
    <t>КТ01-24</t>
  </si>
  <si>
    <t>Бірюков Ілля Максимович</t>
  </si>
  <si>
    <t>Вечірко Роман Володимирович</t>
  </si>
  <si>
    <t>Лук`янов Євгеній Валентинович</t>
  </si>
  <si>
    <t>Мацко Владислав Юрійович</t>
  </si>
  <si>
    <t>Онуфрієнко Олексій Павлович</t>
  </si>
  <si>
    <t>Пивоваров Костянтин Романович</t>
  </si>
  <si>
    <t>Старушко Віталій Вікторович</t>
  </si>
  <si>
    <t>Хоменко Артем Дмитрович</t>
  </si>
  <si>
    <t>Шевченко Кирило Олександрович</t>
  </si>
  <si>
    <t>02_01</t>
  </si>
  <si>
    <t>УП01-24</t>
  </si>
  <si>
    <t>Авіло Руслан Григорович</t>
  </si>
  <si>
    <t>Антонюк Іван Юрійович</t>
  </si>
  <si>
    <t>Голубицький Георгій Євгенович</t>
  </si>
  <si>
    <t>Ковальчук Дмітро Сергійович</t>
  </si>
  <si>
    <t>Ліщук Володимир Хомич</t>
  </si>
  <si>
    <t>Патіка Олек Євгенович</t>
  </si>
  <si>
    <t>09/01.</t>
  </si>
  <si>
    <t>МБ01-24</t>
  </si>
  <si>
    <t xml:space="preserve">Васюк Олег Юрійович </t>
  </si>
  <si>
    <t xml:space="preserve">Копил Антон Олександрович </t>
  </si>
  <si>
    <t xml:space="preserve">Медяник Станіслав Анатолійович </t>
  </si>
  <si>
    <t xml:space="preserve">Міросіді Олексій Володимирович </t>
  </si>
  <si>
    <t xml:space="preserve">Мосякін Тимофій Олександрович </t>
  </si>
  <si>
    <t>МН01-24</t>
  </si>
  <si>
    <t>Донец Валентин Олексийович</t>
  </si>
  <si>
    <t>Клименкова Анастасія Валеріївна</t>
  </si>
  <si>
    <t>Михайленко Олександр Ігорович</t>
  </si>
  <si>
    <t>Почан Ігор Сергійович</t>
  </si>
  <si>
    <t>Семьонов Данило Іванович</t>
  </si>
  <si>
    <t>Федорчук Вероніка Олексіівна</t>
  </si>
  <si>
    <t>Власюк С.О.</t>
  </si>
  <si>
    <t>Скворцов Д.І.</t>
  </si>
  <si>
    <t>МЕ03-24</t>
  </si>
  <si>
    <t>Архипов Михайло Юрійович</t>
  </si>
  <si>
    <t>02\02</t>
  </si>
  <si>
    <t>Бабій Юрій Олексійович</t>
  </si>
  <si>
    <t>Буц Павло Іванович</t>
  </si>
  <si>
    <t>22\01</t>
  </si>
  <si>
    <t>19\01</t>
  </si>
  <si>
    <t>Гладкий Денис Сергійович</t>
  </si>
  <si>
    <t>09\01</t>
  </si>
  <si>
    <t>Горб Віталій Вікторович </t>
  </si>
  <si>
    <t>Зигмунт Владислав Петрович</t>
  </si>
  <si>
    <t>Кордін Віталій Сергійович</t>
  </si>
  <si>
    <t>Куліков Андрій Андрійович</t>
  </si>
  <si>
    <t>Микитко Павло Андрійович</t>
  </si>
  <si>
    <t>Островерх Валентин Валентинович</t>
  </si>
  <si>
    <t>Очеретнов Максим Сергійович </t>
  </si>
  <si>
    <t>Передерій Сергій Миколайович</t>
  </si>
  <si>
    <t>Прохоров Максим Олександрович</t>
  </si>
  <si>
    <t>Савельєв Єгор Андрійович</t>
  </si>
  <si>
    <t>Саган Станіслав Миколайович</t>
  </si>
  <si>
    <t>Скворцов Андрій Дімітрійович</t>
  </si>
  <si>
    <t>Соха Дмитро Олегович</t>
  </si>
  <si>
    <t>Счастливець Дмитро Олександрович</t>
  </si>
  <si>
    <t>Тюпов Владислав Валерійович</t>
  </si>
  <si>
    <t>Федінчик Олександр Миколайович</t>
  </si>
  <si>
    <t>Циганок Олександр Сергійович</t>
  </si>
  <si>
    <t>Чепа Олег Юрійович</t>
  </si>
  <si>
    <t>14//01</t>
  </si>
  <si>
    <t>ДІ01-24</t>
  </si>
  <si>
    <t>Ткаченко Данило Дмитрович</t>
  </si>
  <si>
    <t>22//01</t>
  </si>
  <si>
    <t>ЕК02-24</t>
  </si>
  <si>
    <t>Шкуропадський М. С.</t>
  </si>
  <si>
    <t>ОА01-24</t>
  </si>
  <si>
    <t>ФК01-24</t>
  </si>
  <si>
    <t>КН01-24</t>
  </si>
  <si>
    <t>ПЗ01-24</t>
  </si>
  <si>
    <t>ТЕ01-24</t>
  </si>
  <si>
    <t>МЕ07-24</t>
  </si>
  <si>
    <t>Булаш Вячеслав Анатолійович</t>
  </si>
  <si>
    <t>Власенко Микола Олександрович</t>
  </si>
  <si>
    <t>Гук Сергій Юрійович</t>
  </si>
  <si>
    <t>Кириченко Кирило Юрійович </t>
  </si>
  <si>
    <t>Когтєв Максим Сергійович</t>
  </si>
  <si>
    <t>Кожухар Павло Валерійович</t>
  </si>
  <si>
    <t>Литвин Олександр Сергійович</t>
  </si>
  <si>
    <t>Литовченко Артем Сергійович</t>
  </si>
  <si>
    <t>Наливайко Сергій Сергійович</t>
  </si>
  <si>
    <t>Рівний Микола Миколайович</t>
  </si>
  <si>
    <t>Сокуренко Віталій Олексійович </t>
  </si>
  <si>
    <t>Титаренко Олена Миколаївна</t>
  </si>
  <si>
    <t>Устименко Олександр Олександрович</t>
  </si>
  <si>
    <t xml:space="preserve">Вибір загальних дисциплін у 2024-2025 навчальному році </t>
  </si>
  <si>
    <t>БОГОМОЛОВ ПАВЛО ІГОРОВИЧ</t>
  </si>
  <si>
    <t>ВІЄЦЬКИЙ ЮРІЙ МИКОЛАЙОВИЧ</t>
  </si>
  <si>
    <t>ЄСІПЕНКО МИКИТА СЕРГІЙОВИЧ</t>
  </si>
  <si>
    <t>КАЛІНІН МАКСИМ ВІТАЛІЙОВИЧ</t>
  </si>
  <si>
    <t>КІРІЧЕНКО РОМАН ЮРІЙОВИЧ</t>
  </si>
  <si>
    <t>КОСТЬ ГРИГОРІЙ СЕРГІЙОВИЧ</t>
  </si>
  <si>
    <t>ЛЕБЕДИНЕЦЬ КИРИЛО СТАНІСЛАВОВИЧ</t>
  </si>
  <si>
    <t>МІХЕЙКІН ІЛЛЯ СЕРГІЙОВИЧ</t>
  </si>
  <si>
    <t>МІЩЕНКО СЕРГІЙ ВОЛОДИМИРОВИЧ</t>
  </si>
  <si>
    <t>СОБОЛЬ АНТОН АНАТОЛІЙОИЧ</t>
  </si>
  <si>
    <t>ЧУПРИНА ГЕННАДІЙ ГЕННАДІЙОВИЧ</t>
  </si>
  <si>
    <t>ШВЕЦЬ ДМИТРО ІВАНОВИЧ</t>
  </si>
  <si>
    <t>ЯРЕМЕНКО ЄВГЕН СЕРГІЙОВИЧ</t>
  </si>
  <si>
    <t>Шаповал Анна Андріївна</t>
  </si>
  <si>
    <t>Романченко Анастасія Ігорівна</t>
  </si>
  <si>
    <t>Кононенко  Роман Геннадійович</t>
  </si>
  <si>
    <t>Спорняк Анастасія Федорівна</t>
  </si>
  <si>
    <t>Стадник Поліна Вадимівна</t>
  </si>
  <si>
    <t>Бондар Володимир Станіславович</t>
  </si>
  <si>
    <t>Назаренко Андрій Григорович</t>
  </si>
  <si>
    <t>Северин Олександр Вікторович</t>
  </si>
  <si>
    <t>Карпова Вероніка Андріївна</t>
  </si>
  <si>
    <t>Бурлака Володимир Володимирович</t>
  </si>
  <si>
    <t>ТЗ01-24</t>
  </si>
  <si>
    <t>ЕО01-24</t>
  </si>
  <si>
    <t>Михайлов Д.В.</t>
  </si>
  <si>
    <t>Бойко  А.Г.</t>
  </si>
  <si>
    <t>Іванов М.Г.</t>
  </si>
  <si>
    <t>Ліподат О.В.</t>
  </si>
  <si>
    <t>Дяченко Є.С.</t>
  </si>
  <si>
    <t>Ус Є.Ю.</t>
  </si>
  <si>
    <t>Лещик В.О.</t>
  </si>
  <si>
    <t>Рогач М.А.</t>
  </si>
  <si>
    <t>Ткачук Д.В.</t>
  </si>
  <si>
    <t>Нагаєць С.Ю.</t>
  </si>
  <si>
    <t>Іваненко М.Г.</t>
  </si>
  <si>
    <t>Кейс М.М.</t>
  </si>
  <si>
    <t>Кулак А.А.</t>
  </si>
  <si>
    <t>Луценко М.В.</t>
  </si>
  <si>
    <t>Блажкунов І.Д.</t>
  </si>
  <si>
    <t>Бруцький М.Ю.</t>
  </si>
  <si>
    <t>Гамор С.І.</t>
  </si>
  <si>
    <t>Горб А.Г.</t>
  </si>
  <si>
    <t>Доценко О.М.</t>
  </si>
  <si>
    <t>Дюжник В.С.</t>
  </si>
  <si>
    <t>Ковальов С.А.</t>
  </si>
  <si>
    <t>Лакуста В.В.</t>
  </si>
  <si>
    <t>Коноваленко П.М.</t>
  </si>
  <si>
    <t>Майсюк Є.С.</t>
  </si>
  <si>
    <t>Ничипорук В.П.</t>
  </si>
  <si>
    <t>Олещенко Д.М.</t>
  </si>
  <si>
    <t>Рижій О.В.</t>
  </si>
  <si>
    <t>Семещенко Д.В.</t>
  </si>
  <si>
    <t>Смеречанський О.В.</t>
  </si>
  <si>
    <t>Смокович Д.Д.</t>
  </si>
  <si>
    <t>Шапочкін А.А.</t>
  </si>
  <si>
    <t>Парамонова Г.Ю.</t>
  </si>
  <si>
    <t>Лавренко М.І.</t>
  </si>
  <si>
    <t>Пароконний О.В.</t>
  </si>
  <si>
    <t>Пінцов Олександр Володимирович</t>
  </si>
  <si>
    <t>Корпань Максим Олександрович</t>
  </si>
  <si>
    <t>Лебедин О.</t>
  </si>
  <si>
    <t>Ковальов В.</t>
  </si>
  <si>
    <t>Логвіненко А.</t>
  </si>
  <si>
    <t>Плетньов І.</t>
  </si>
  <si>
    <t>Фастащенко Р.</t>
  </si>
  <si>
    <t>Балабанов І.О.</t>
  </si>
  <si>
    <t>Балюбаш І.О.</t>
  </si>
  <si>
    <t>Волков М.П.</t>
  </si>
  <si>
    <t>Голубенко О.В.</t>
  </si>
  <si>
    <t>Потьомкін О.М.</t>
  </si>
  <si>
    <t>Шалін Б.А.</t>
  </si>
  <si>
    <t>Лігай О.Р.</t>
  </si>
  <si>
    <t>Малий С.В.</t>
  </si>
  <si>
    <t>Свєшников Є.О.</t>
  </si>
  <si>
    <t>Синиця Д.Г.</t>
  </si>
  <si>
    <t>Смирнов В.К.</t>
  </si>
  <si>
    <t>Царьов М.Р.</t>
  </si>
  <si>
    <t>Шульгай М.М.</t>
  </si>
  <si>
    <t>Альбов В.В.</t>
  </si>
  <si>
    <t>Артеменко А.А.</t>
  </si>
  <si>
    <t>Білий В.С.</t>
  </si>
  <si>
    <t>Васильєв О.О.</t>
  </si>
  <si>
    <t>Гавриленко А.В.</t>
  </si>
  <si>
    <t>Ігнатенко О.В.</t>
  </si>
  <si>
    <t>Козловський О.Ю.</t>
  </si>
  <si>
    <t>Купко А.Р.</t>
  </si>
  <si>
    <t>Курдуб О.С.</t>
  </si>
  <si>
    <t>Лєбєдєв В.В.</t>
  </si>
  <si>
    <t>Лєбєдєв І.В.</t>
  </si>
  <si>
    <t>Максимов І.О.</t>
  </si>
  <si>
    <t>Могильний Я.І.</t>
  </si>
  <si>
    <t>Муравський Д.С.</t>
  </si>
  <si>
    <t>Недоступ І.В.</t>
  </si>
  <si>
    <t>Нощенко А.А.</t>
  </si>
  <si>
    <t>Обухов М.Ю.</t>
  </si>
  <si>
    <t>Писаренко О.О.</t>
  </si>
  <si>
    <t>Римарчук Є.В.</t>
  </si>
  <si>
    <t>Сорокін В.В.</t>
  </si>
  <si>
    <t>Старостенко Є.Ю.</t>
  </si>
  <si>
    <t>Стогній В.В.</t>
  </si>
  <si>
    <t>Ступак О.В.</t>
  </si>
  <si>
    <t>Шевченко В.О.</t>
  </si>
  <si>
    <t>Шевякова О.Г.</t>
  </si>
  <si>
    <t>Ліпін Д.Ю.</t>
  </si>
  <si>
    <t>Григоренко А.І.</t>
  </si>
  <si>
    <t>Антонов М.В.</t>
  </si>
  <si>
    <t>Анісімов Д.О.</t>
  </si>
  <si>
    <t>Водоп'ян О.С.</t>
  </si>
  <si>
    <t>Білан І.О.</t>
  </si>
  <si>
    <t>Богун Г.О.</t>
  </si>
  <si>
    <t>Вороной В.Є.</t>
  </si>
  <si>
    <t>Данилевський І.Є.</t>
  </si>
  <si>
    <t>Добров Р.М.</t>
  </si>
  <si>
    <t>Єрмаков Р.М.</t>
  </si>
  <si>
    <t>Кардашим Е.В.</t>
  </si>
  <si>
    <t>Кібець Р.В.</t>
  </si>
  <si>
    <t>Положай В.Ю.</t>
  </si>
  <si>
    <t>Целягін В.О.</t>
  </si>
  <si>
    <t>Целягіна Я.В.</t>
  </si>
  <si>
    <t>Яковенко В.Р.</t>
  </si>
  <si>
    <t>Герасимов Владислав Анатолійович</t>
  </si>
  <si>
    <t>Григор`ян Давид Каренович</t>
  </si>
  <si>
    <t>Якубенко Микола Валерійович</t>
  </si>
  <si>
    <t>Чуєв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</si>
</sst>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4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</font>
    <font>
      <u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434343"/>
      <name val="Times New Roman"/>
      <family val="1"/>
      <charset val="204"/>
    </font>
    <font>
      <sz val="12"/>
      <color theme="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rgb="FF434343"/>
      <name val="Times New Roman"/>
      <family val="1"/>
      <charset val="204"/>
    </font>
    <font>
      <sz val="11"/>
      <color rgb="FF434343"/>
      <name val="Times New Roman"/>
      <family val="1"/>
      <charset val="204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</fills>
  <borders count="1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F8F9FA"/>
      </left>
      <right style="thin">
        <color rgb="FFF8F9FA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 style="thin">
        <color rgb="FFF8F9FA"/>
      </left>
      <right style="thin">
        <color rgb="FFF8F9FA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8F9FA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rgb="FFFFFFFF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F8F9FA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F8F9FA"/>
      </right>
      <top/>
      <bottom style="thin">
        <color indexed="64"/>
      </bottom>
      <diagonal/>
    </border>
    <border>
      <left/>
      <right style="thin">
        <color rgb="FFFFFFFF"/>
      </right>
      <top/>
      <bottom style="thin">
        <color indexed="64"/>
      </bottom>
      <diagonal/>
    </border>
    <border>
      <left/>
      <right style="thin">
        <color rgb="FFF8F9FA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862">
    <xf numFmtId="0" fontId="0" fillId="0" borderId="0" xfId="0"/>
    <xf numFmtId="0" fontId="2" fillId="0" borderId="2" xfId="0" applyFont="1" applyFill="1" applyBorder="1" applyAlignment="1">
      <alignment horizontal="left" vertical="center"/>
    </xf>
    <xf numFmtId="0" fontId="0" fillId="0" borderId="2" xfId="0" applyFill="1" applyBorder="1"/>
    <xf numFmtId="0" fontId="2" fillId="0" borderId="4" xfId="1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6" xfId="0" applyFont="1" applyBorder="1"/>
    <xf numFmtId="0" fontId="0" fillId="0" borderId="1" xfId="0" applyBorder="1"/>
    <xf numFmtId="0" fontId="2" fillId="0" borderId="2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Border="1"/>
    <xf numFmtId="0" fontId="7" fillId="0" borderId="5" xfId="1" applyFont="1" applyFill="1" applyBorder="1" applyAlignment="1">
      <alignment horizontal="center" vertical="top" wrapText="1"/>
    </xf>
    <xf numFmtId="0" fontId="2" fillId="0" borderId="21" xfId="1" applyFont="1" applyFill="1" applyBorder="1" applyAlignment="1">
      <alignment horizontal="center" vertical="top"/>
    </xf>
    <xf numFmtId="0" fontId="5" fillId="0" borderId="21" xfId="0" applyFont="1" applyBorder="1"/>
    <xf numFmtId="0" fontId="5" fillId="0" borderId="0" xfId="0" applyFont="1" applyBorder="1"/>
    <xf numFmtId="0" fontId="6" fillId="0" borderId="17" xfId="0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5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2" fillId="0" borderId="27" xfId="1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/>
    <xf numFmtId="0" fontId="12" fillId="0" borderId="1" xfId="0" applyFont="1" applyFill="1" applyBorder="1"/>
    <xf numFmtId="0" fontId="12" fillId="0" borderId="2" xfId="0" applyFont="1" applyFill="1" applyBorder="1"/>
    <xf numFmtId="0" fontId="13" fillId="0" borderId="2" xfId="0" applyFont="1" applyFill="1" applyBorder="1"/>
    <xf numFmtId="0" fontId="14" fillId="0" borderId="2" xfId="0" applyFont="1" applyFill="1" applyBorder="1"/>
    <xf numFmtId="0" fontId="13" fillId="0" borderId="3" xfId="0" applyFont="1" applyFill="1" applyBorder="1"/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/>
    <xf numFmtId="0" fontId="15" fillId="0" borderId="6" xfId="0" applyFont="1" applyBorder="1"/>
    <xf numFmtId="0" fontId="16" fillId="0" borderId="7" xfId="0" applyFont="1" applyBorder="1"/>
    <xf numFmtId="0" fontId="15" fillId="0" borderId="0" xfId="0" applyFont="1" applyBorder="1" applyAlignment="1">
      <alignment horizontal="center" vertical="center"/>
    </xf>
    <xf numFmtId="0" fontId="16" fillId="0" borderId="0" xfId="0" applyFont="1"/>
    <xf numFmtId="0" fontId="15" fillId="0" borderId="0" xfId="0" applyFont="1" applyBorder="1"/>
    <xf numFmtId="0" fontId="16" fillId="0" borderId="17" xfId="0" applyFont="1" applyBorder="1"/>
    <xf numFmtId="0" fontId="13" fillId="0" borderId="21" xfId="0" applyFont="1" applyBorder="1"/>
    <xf numFmtId="0" fontId="0" fillId="0" borderId="2" xfId="0" applyBorder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vertical="top" wrapText="1"/>
    </xf>
    <xf numFmtId="0" fontId="1" fillId="0" borderId="0" xfId="0" applyFont="1" applyBorder="1"/>
    <xf numFmtId="0" fontId="0" fillId="0" borderId="7" xfId="0" applyBorder="1"/>
    <xf numFmtId="0" fontId="5" fillId="0" borderId="8" xfId="0" applyFont="1" applyBorder="1"/>
    <xf numFmtId="0" fontId="5" fillId="0" borderId="10" xfId="0" applyFont="1" applyBorder="1"/>
    <xf numFmtId="0" fontId="5" fillId="0" borderId="33" xfId="0" applyFont="1" applyBorder="1" applyAlignment="1">
      <alignment horizontal="center"/>
    </xf>
    <xf numFmtId="0" fontId="1" fillId="0" borderId="5" xfId="0" applyFont="1" applyBorder="1"/>
    <xf numFmtId="0" fontId="7" fillId="0" borderId="9" xfId="1" applyFont="1" applyFill="1" applyBorder="1" applyAlignment="1">
      <alignment horizontal="center" vertical="top" wrapText="1"/>
    </xf>
    <xf numFmtId="0" fontId="1" fillId="0" borderId="7" xfId="0" applyFont="1" applyBorder="1"/>
    <xf numFmtId="0" fontId="7" fillId="0" borderId="33" xfId="1" applyFont="1" applyFill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13" fillId="0" borderId="8" xfId="0" applyFont="1" applyBorder="1"/>
    <xf numFmtId="0" fontId="16" fillId="0" borderId="10" xfId="0" applyFont="1" applyBorder="1"/>
    <xf numFmtId="0" fontId="15" fillId="0" borderId="10" xfId="0" applyFont="1" applyBorder="1"/>
    <xf numFmtId="0" fontId="16" fillId="0" borderId="33" xfId="0" applyFont="1" applyBorder="1"/>
    <xf numFmtId="0" fontId="2" fillId="0" borderId="8" xfId="1" applyFont="1" applyFill="1" applyBorder="1" applyAlignment="1">
      <alignment horizontal="center" vertical="top"/>
    </xf>
    <xf numFmtId="0" fontId="7" fillId="0" borderId="31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center"/>
    </xf>
    <xf numFmtId="0" fontId="10" fillId="2" borderId="4" xfId="0" applyFont="1" applyFill="1" applyBorder="1"/>
    <xf numFmtId="0" fontId="11" fillId="2" borderId="6" xfId="0" applyFont="1" applyFill="1" applyBorder="1" applyAlignment="1">
      <alignment horizontal="left"/>
    </xf>
    <xf numFmtId="0" fontId="10" fillId="2" borderId="6" xfId="0" applyFont="1" applyFill="1" applyBorder="1"/>
    <xf numFmtId="0" fontId="10" fillId="2" borderId="7" xfId="0" applyFont="1" applyFill="1" applyBorder="1"/>
    <xf numFmtId="0" fontId="6" fillId="0" borderId="21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Fill="1" applyBorder="1"/>
    <xf numFmtId="0" fontId="6" fillId="0" borderId="10" xfId="0" applyFont="1" applyBorder="1"/>
    <xf numFmtId="0" fontId="3" fillId="0" borderId="10" xfId="0" applyFont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horizontal="center"/>
    </xf>
    <xf numFmtId="49" fontId="1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8" fillId="0" borderId="12" xfId="0" applyFont="1" applyFill="1" applyBorder="1"/>
    <xf numFmtId="0" fontId="20" fillId="0" borderId="15" xfId="0" applyFont="1" applyFill="1" applyBorder="1"/>
    <xf numFmtId="0" fontId="19" fillId="0" borderId="16" xfId="0" applyFont="1" applyFill="1" applyBorder="1" applyAlignment="1">
      <alignment horizontal="center"/>
    </xf>
    <xf numFmtId="0" fontId="2" fillId="0" borderId="15" xfId="0" applyFont="1" applyFill="1" applyBorder="1"/>
    <xf numFmtId="0" fontId="17" fillId="0" borderId="16" xfId="0" applyFont="1" applyFill="1" applyBorder="1" applyAlignment="1">
      <alignment horizontal="center"/>
    </xf>
    <xf numFmtId="0" fontId="8" fillId="0" borderId="22" xfId="0" applyFont="1" applyFill="1" applyBorder="1"/>
    <xf numFmtId="0" fontId="19" fillId="0" borderId="15" xfId="0" applyFont="1" applyFill="1" applyBorder="1"/>
    <xf numFmtId="0" fontId="7" fillId="0" borderId="15" xfId="0" applyFont="1" applyFill="1" applyBorder="1"/>
    <xf numFmtId="0" fontId="17" fillId="0" borderId="15" xfId="0" applyFont="1" applyFill="1" applyBorder="1"/>
    <xf numFmtId="0" fontId="8" fillId="0" borderId="15" xfId="0" applyFont="1" applyFill="1" applyBorder="1"/>
    <xf numFmtId="0" fontId="8" fillId="0" borderId="15" xfId="0" applyFont="1" applyFill="1" applyBorder="1" applyAlignment="1"/>
    <xf numFmtId="0" fontId="8" fillId="0" borderId="15" xfId="0" applyFont="1" applyFill="1" applyBorder="1" applyAlignment="1">
      <alignment horizontal="center"/>
    </xf>
    <xf numFmtId="0" fontId="7" fillId="0" borderId="12" xfId="0" applyFont="1" applyFill="1" applyBorder="1"/>
    <xf numFmtId="0" fontId="7" fillId="0" borderId="1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6" xfId="0" applyFont="1" applyFill="1" applyBorder="1"/>
    <xf numFmtId="49" fontId="7" fillId="0" borderId="15" xfId="0" applyNumberFormat="1" applyFont="1" applyBorder="1" applyAlignment="1">
      <alignment horizontal="center"/>
    </xf>
    <xf numFmtId="0" fontId="9" fillId="0" borderId="15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49" fontId="8" fillId="0" borderId="15" xfId="0" applyNumberFormat="1" applyFont="1" applyFill="1" applyBorder="1" applyAlignment="1">
      <alignment horizontal="center" vertical="center"/>
    </xf>
    <xf numFmtId="49" fontId="7" fillId="0" borderId="29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 vertical="center"/>
    </xf>
    <xf numFmtId="0" fontId="7" fillId="0" borderId="14" xfId="0" applyFont="1" applyFill="1" applyBorder="1" applyAlignment="1"/>
    <xf numFmtId="0" fontId="8" fillId="0" borderId="16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8" fillId="0" borderId="44" xfId="0" applyFont="1" applyFill="1" applyBorder="1" applyAlignment="1">
      <alignment vertical="center"/>
    </xf>
    <xf numFmtId="0" fontId="8" fillId="0" borderId="44" xfId="0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8" fillId="0" borderId="24" xfId="0" applyNumberFormat="1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/>
    </xf>
    <xf numFmtId="49" fontId="7" fillId="0" borderId="28" xfId="0" applyNumberFormat="1" applyFont="1" applyFill="1" applyBorder="1" applyAlignment="1">
      <alignment horizontal="center"/>
    </xf>
    <xf numFmtId="0" fontId="8" fillId="0" borderId="12" xfId="0" applyFont="1" applyFill="1" applyBorder="1" applyAlignment="1"/>
    <xf numFmtId="0" fontId="8" fillId="0" borderId="13" xfId="0" applyFont="1" applyFill="1" applyBorder="1" applyAlignment="1"/>
    <xf numFmtId="0" fontId="7" fillId="0" borderId="30" xfId="0" applyFont="1" applyFill="1" applyBorder="1" applyAlignment="1">
      <alignment horizontal="center"/>
    </xf>
    <xf numFmtId="0" fontId="7" fillId="0" borderId="14" xfId="0" applyFont="1" applyFill="1" applyBorder="1"/>
    <xf numFmtId="0" fontId="1" fillId="0" borderId="21" xfId="0" applyFont="1" applyFill="1" applyBorder="1" applyAlignment="1">
      <alignment horizontal="center"/>
    </xf>
    <xf numFmtId="0" fontId="7" fillId="0" borderId="23" xfId="0" applyFont="1" applyFill="1" applyBorder="1"/>
    <xf numFmtId="0" fontId="7" fillId="0" borderId="22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/>
    </xf>
    <xf numFmtId="0" fontId="8" fillId="0" borderId="16" xfId="0" applyFont="1" applyFill="1" applyBorder="1" applyAlignment="1"/>
    <xf numFmtId="0" fontId="8" fillId="0" borderId="22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left" vertical="center"/>
    </xf>
    <xf numFmtId="49" fontId="8" fillId="0" borderId="29" xfId="0" applyNumberFormat="1" applyFont="1" applyFill="1" applyBorder="1" applyAlignment="1">
      <alignment horizontal="center" vertical="center"/>
    </xf>
    <xf numFmtId="49" fontId="8" fillId="0" borderId="32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/>
    </xf>
    <xf numFmtId="0" fontId="9" fillId="0" borderId="22" xfId="0" applyFont="1" applyFill="1" applyBorder="1"/>
    <xf numFmtId="0" fontId="7" fillId="0" borderId="17" xfId="0" applyFont="1" applyFill="1" applyBorder="1" applyAlignment="1">
      <alignment horizontal="left" vertical="center"/>
    </xf>
    <xf numFmtId="0" fontId="7" fillId="0" borderId="21" xfId="0" applyFont="1" applyFill="1" applyBorder="1"/>
    <xf numFmtId="49" fontId="7" fillId="0" borderId="28" xfId="0" applyNumberFormat="1" applyFont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44" xfId="0" applyFont="1" applyFill="1" applyBorder="1"/>
    <xf numFmtId="0" fontId="21" fillId="0" borderId="44" xfId="0" applyFont="1" applyFill="1" applyBorder="1"/>
    <xf numFmtId="0" fontId="7" fillId="0" borderId="50" xfId="0" applyFont="1" applyFill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0" fontId="7" fillId="0" borderId="51" xfId="0" applyFont="1" applyFill="1" applyBorder="1"/>
    <xf numFmtId="0" fontId="7" fillId="0" borderId="52" xfId="0" applyFont="1" applyFill="1" applyBorder="1" applyAlignment="1">
      <alignment horizontal="left" vertical="center"/>
    </xf>
    <xf numFmtId="0" fontId="7" fillId="0" borderId="53" xfId="0" applyFont="1" applyFill="1" applyBorder="1"/>
    <xf numFmtId="0" fontId="7" fillId="0" borderId="25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center"/>
    </xf>
    <xf numFmtId="49" fontId="7" fillId="0" borderId="15" xfId="0" applyNumberFormat="1" applyFont="1" applyFill="1" applyBorder="1" applyAlignment="1">
      <alignment horizontal="center"/>
    </xf>
    <xf numFmtId="49" fontId="8" fillId="0" borderId="16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49" fontId="19" fillId="0" borderId="13" xfId="0" applyNumberFormat="1" applyFont="1" applyFill="1" applyBorder="1" applyAlignment="1">
      <alignment horizontal="left" vertical="center"/>
    </xf>
    <xf numFmtId="49" fontId="7" fillId="0" borderId="29" xfId="0" applyNumberFormat="1" applyFont="1" applyFill="1" applyBorder="1" applyAlignment="1">
      <alignment horizontal="center" vertical="center"/>
    </xf>
    <xf numFmtId="49" fontId="19" fillId="0" borderId="16" xfId="0" applyNumberFormat="1" applyFont="1" applyFill="1" applyBorder="1" applyAlignment="1">
      <alignment horizontal="left" vertical="center"/>
    </xf>
    <xf numFmtId="49" fontId="8" fillId="0" borderId="15" xfId="0" applyNumberFormat="1" applyFont="1" applyFill="1" applyBorder="1"/>
    <xf numFmtId="49" fontId="8" fillId="0" borderId="15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0" xfId="0" applyBorder="1"/>
    <xf numFmtId="49" fontId="7" fillId="0" borderId="30" xfId="0" applyNumberFormat="1" applyFont="1" applyFill="1" applyBorder="1" applyAlignment="1">
      <alignment horizontal="center" vertical="center"/>
    </xf>
    <xf numFmtId="0" fontId="0" fillId="0" borderId="10" xfId="0" applyBorder="1"/>
    <xf numFmtId="49" fontId="7" fillId="0" borderId="32" xfId="0" applyNumberFormat="1" applyFont="1" applyFill="1" applyBorder="1" applyAlignment="1">
      <alignment horizontal="center" vertical="center"/>
    </xf>
    <xf numFmtId="49" fontId="8" fillId="0" borderId="22" xfId="0" applyNumberFormat="1" applyFont="1" applyFill="1" applyBorder="1"/>
    <xf numFmtId="49" fontId="8" fillId="0" borderId="22" xfId="0" applyNumberFormat="1" applyFont="1" applyFill="1" applyBorder="1" applyAlignment="1">
      <alignment horizontal="center"/>
    </xf>
    <xf numFmtId="0" fontId="7" fillId="0" borderId="15" xfId="0" applyFont="1" applyFill="1" applyBorder="1" applyAlignment="1"/>
    <xf numFmtId="0" fontId="7" fillId="0" borderId="0" xfId="0" applyFont="1" applyFill="1" applyBorder="1" applyAlignment="1"/>
    <xf numFmtId="49" fontId="8" fillId="0" borderId="24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8" fillId="0" borderId="0" xfId="0" applyFont="1" applyFill="1" applyBorder="1" applyAlignment="1"/>
    <xf numFmtId="49" fontId="7" fillId="0" borderId="23" xfId="0" applyNumberFormat="1" applyFont="1" applyFill="1" applyBorder="1" applyAlignment="1">
      <alignment horizontal="center"/>
    </xf>
    <xf numFmtId="0" fontId="8" fillId="0" borderId="17" xfId="0" applyFont="1" applyFill="1" applyBorder="1" applyAlignment="1"/>
    <xf numFmtId="0" fontId="1" fillId="0" borderId="32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7" fillId="0" borderId="22" xfId="0" applyFont="1" applyFill="1" applyBorder="1"/>
    <xf numFmtId="49" fontId="7" fillId="0" borderId="44" xfId="0" applyNumberFormat="1" applyFont="1" applyBorder="1" applyAlignment="1">
      <alignment horizontal="center"/>
    </xf>
    <xf numFmtId="49" fontId="7" fillId="0" borderId="14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49" fontId="7" fillId="0" borderId="59" xfId="0" applyNumberFormat="1" applyFont="1" applyBorder="1" applyAlignment="1">
      <alignment horizontal="center"/>
    </xf>
    <xf numFmtId="0" fontId="7" fillId="0" borderId="8" xfId="0" applyFont="1" applyFill="1" applyBorder="1"/>
    <xf numFmtId="0" fontId="7" fillId="0" borderId="10" xfId="0" applyFont="1" applyFill="1" applyBorder="1"/>
    <xf numFmtId="49" fontId="7" fillId="0" borderId="21" xfId="0" applyNumberFormat="1" applyFont="1" applyFill="1" applyBorder="1" applyAlignment="1">
      <alignment horizontal="center"/>
    </xf>
    <xf numFmtId="49" fontId="8" fillId="0" borderId="17" xfId="0" applyNumberFormat="1" applyFont="1" applyFill="1" applyBorder="1" applyAlignment="1">
      <alignment horizontal="center" vertical="center"/>
    </xf>
    <xf numFmtId="49" fontId="8" fillId="0" borderId="33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49" fontId="19" fillId="0" borderId="17" xfId="0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13" xfId="0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center"/>
    </xf>
    <xf numFmtId="0" fontId="7" fillId="0" borderId="14" xfId="0" applyFont="1" applyBorder="1"/>
    <xf numFmtId="0" fontId="7" fillId="0" borderId="15" xfId="0" applyFont="1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center"/>
    </xf>
    <xf numFmtId="0" fontId="7" fillId="0" borderId="24" xfId="0" applyFont="1" applyBorder="1" applyAlignment="1">
      <alignment horizontal="left" vertical="center"/>
    </xf>
    <xf numFmtId="0" fontId="7" fillId="0" borderId="14" xfId="0" applyFont="1" applyBorder="1" applyAlignment="1">
      <alignment horizontal="center"/>
    </xf>
    <xf numFmtId="49" fontId="7" fillId="0" borderId="14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1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center"/>
    </xf>
    <xf numFmtId="0" fontId="9" fillId="0" borderId="15" xfId="0" applyFont="1" applyBorder="1"/>
    <xf numFmtId="0" fontId="8" fillId="0" borderId="1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19" xfId="0" applyFont="1" applyBorder="1"/>
    <xf numFmtId="0" fontId="8" fillId="0" borderId="19" xfId="0" applyFont="1" applyBorder="1" applyAlignment="1">
      <alignment horizontal="center"/>
    </xf>
    <xf numFmtId="0" fontId="7" fillId="0" borderId="23" xfId="0" applyFont="1" applyFill="1" applyBorder="1" applyAlignment="1"/>
    <xf numFmtId="0" fontId="7" fillId="0" borderId="7" xfId="0" applyFont="1" applyFill="1" applyBorder="1" applyAlignment="1">
      <alignment horizontal="left" vertical="center"/>
    </xf>
    <xf numFmtId="0" fontId="7" fillId="0" borderId="33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49" fontId="7" fillId="0" borderId="1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 applyAlignment="1">
      <alignment horizontal="center"/>
    </xf>
    <xf numFmtId="49" fontId="7" fillId="0" borderId="4" xfId="0" applyNumberFormat="1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9" fillId="0" borderId="6" xfId="0" applyFont="1" applyBorder="1"/>
    <xf numFmtId="0" fontId="8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9" fillId="0" borderId="10" xfId="0" applyFont="1" applyBorder="1"/>
    <xf numFmtId="0" fontId="8" fillId="0" borderId="10" xfId="0" applyFont="1" applyBorder="1" applyAlignment="1">
      <alignment horizontal="center"/>
    </xf>
    <xf numFmtId="0" fontId="7" fillId="0" borderId="33" xfId="0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27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22" xfId="0" applyNumberFormat="1" applyFont="1" applyFill="1" applyBorder="1" applyAlignment="1">
      <alignment horizontal="center" vertical="center"/>
    </xf>
    <xf numFmtId="0" fontId="1" fillId="0" borderId="11" xfId="0" applyFont="1" applyFill="1" applyBorder="1"/>
    <xf numFmtId="49" fontId="19" fillId="0" borderId="12" xfId="0" applyNumberFormat="1" applyFont="1" applyFill="1" applyBorder="1"/>
    <xf numFmtId="49" fontId="19" fillId="0" borderId="12" xfId="0" applyNumberFormat="1" applyFont="1" applyFill="1" applyBorder="1" applyAlignment="1">
      <alignment horizontal="center"/>
    </xf>
    <xf numFmtId="49" fontId="7" fillId="0" borderId="32" xfId="0" applyNumberFormat="1" applyFont="1" applyFill="1" applyBorder="1" applyAlignment="1">
      <alignment horizontal="center"/>
    </xf>
    <xf numFmtId="49" fontId="19" fillId="0" borderId="15" xfId="0" applyNumberFormat="1" applyFont="1" applyFill="1" applyBorder="1"/>
    <xf numFmtId="49" fontId="19" fillId="0" borderId="15" xfId="0" applyNumberFormat="1" applyFont="1" applyFill="1" applyBorder="1" applyAlignment="1">
      <alignment horizontal="center"/>
    </xf>
    <xf numFmtId="49" fontId="8" fillId="0" borderId="22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vertical="center"/>
    </xf>
    <xf numFmtId="0" fontId="17" fillId="0" borderId="48" xfId="0" applyFont="1" applyFill="1" applyBorder="1" applyAlignment="1">
      <alignment vertical="center"/>
    </xf>
    <xf numFmtId="0" fontId="7" fillId="0" borderId="45" xfId="0" applyFont="1" applyFill="1" applyBorder="1" applyAlignment="1">
      <alignment vertical="center"/>
    </xf>
    <xf numFmtId="0" fontId="17" fillId="0" borderId="46" xfId="0" applyFont="1" applyFill="1" applyBorder="1" applyAlignment="1">
      <alignment vertical="center"/>
    </xf>
    <xf numFmtId="0" fontId="17" fillId="0" borderId="49" xfId="0" applyFont="1" applyFill="1" applyBorder="1" applyAlignment="1">
      <alignment vertical="center"/>
    </xf>
    <xf numFmtId="49" fontId="7" fillId="0" borderId="30" xfId="0" applyNumberFormat="1" applyFont="1" applyFill="1" applyBorder="1" applyAlignment="1">
      <alignment horizontal="center"/>
    </xf>
    <xf numFmtId="0" fontId="7" fillId="0" borderId="55" xfId="0" applyFont="1" applyFill="1" applyBorder="1" applyAlignment="1">
      <alignment vertical="center"/>
    </xf>
    <xf numFmtId="0" fontId="17" fillId="0" borderId="55" xfId="0" applyFont="1" applyFill="1" applyBorder="1" applyAlignment="1">
      <alignment vertical="center"/>
    </xf>
    <xf numFmtId="0" fontId="7" fillId="0" borderId="64" xfId="0" applyFont="1" applyFill="1" applyBorder="1" applyAlignment="1">
      <alignment vertical="center"/>
    </xf>
    <xf numFmtId="0" fontId="17" fillId="0" borderId="65" xfId="0" applyFont="1" applyFill="1" applyBorder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vertical="center"/>
    </xf>
    <xf numFmtId="0" fontId="7" fillId="0" borderId="37" xfId="0" applyFont="1" applyFill="1" applyBorder="1" applyAlignment="1">
      <alignment horizontal="left" vertical="center"/>
    </xf>
    <xf numFmtId="0" fontId="18" fillId="0" borderId="22" xfId="0" applyFont="1" applyFill="1" applyBorder="1"/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2" fillId="0" borderId="15" xfId="0" applyFont="1" applyFill="1" applyBorder="1" applyAlignment="1">
      <alignment vertical="center"/>
    </xf>
    <xf numFmtId="0" fontId="8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4" xfId="0" applyFont="1" applyFill="1" applyBorder="1" applyAlignment="1">
      <alignment vertical="center"/>
    </xf>
    <xf numFmtId="49" fontId="8" fillId="0" borderId="16" xfId="0" applyNumberFormat="1" applyFont="1" applyFill="1" applyBorder="1" applyAlignment="1">
      <alignment horizontal="left" vertical="center"/>
    </xf>
    <xf numFmtId="0" fontId="7" fillId="0" borderId="36" xfId="0" applyFont="1" applyFill="1" applyBorder="1"/>
    <xf numFmtId="0" fontId="7" fillId="0" borderId="36" xfId="0" applyFont="1" applyFill="1" applyBorder="1" applyAlignment="1">
      <alignment horizontal="center"/>
    </xf>
    <xf numFmtId="0" fontId="21" fillId="0" borderId="50" xfId="0" applyFont="1" applyFill="1" applyBorder="1"/>
    <xf numFmtId="0" fontId="7" fillId="0" borderId="27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8" fillId="0" borderId="72" xfId="0" applyFont="1" applyFill="1" applyBorder="1" applyAlignment="1">
      <alignment vertical="center"/>
    </xf>
    <xf numFmtId="0" fontId="8" fillId="0" borderId="70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25" fillId="0" borderId="0" xfId="0" applyFont="1"/>
    <xf numFmtId="0" fontId="17" fillId="0" borderId="12" xfId="0" applyFont="1" applyFill="1" applyBorder="1"/>
    <xf numFmtId="0" fontId="17" fillId="0" borderId="12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left" vertical="center"/>
    </xf>
    <xf numFmtId="49" fontId="26" fillId="0" borderId="32" xfId="0" applyNumberFormat="1" applyFont="1" applyBorder="1" applyAlignment="1">
      <alignment horizontal="center"/>
    </xf>
    <xf numFmtId="0" fontId="7" fillId="0" borderId="22" xfId="0" applyFont="1" applyBorder="1"/>
    <xf numFmtId="0" fontId="7" fillId="0" borderId="22" xfId="0" applyFont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0" fontId="9" fillId="0" borderId="0" xfId="0" applyFont="1" applyFill="1"/>
    <xf numFmtId="0" fontId="2" fillId="0" borderId="0" xfId="0" applyFont="1" applyFill="1" applyAlignment="1">
      <alignment horizontal="center"/>
    </xf>
    <xf numFmtId="0" fontId="7" fillId="0" borderId="24" xfId="0" applyFont="1" applyFill="1" applyBorder="1" applyAlignment="1">
      <alignment horizontal="center"/>
    </xf>
    <xf numFmtId="49" fontId="7" fillId="0" borderId="62" xfId="0" applyNumberFormat="1" applyFont="1" applyBorder="1" applyAlignment="1">
      <alignment horizontal="center"/>
    </xf>
    <xf numFmtId="49" fontId="7" fillId="0" borderId="58" xfId="0" applyNumberFormat="1" applyFont="1" applyBorder="1" applyAlignment="1">
      <alignment horizontal="center"/>
    </xf>
    <xf numFmtId="0" fontId="19" fillId="0" borderId="24" xfId="0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left" vertical="center"/>
    </xf>
    <xf numFmtId="49" fontId="12" fillId="0" borderId="32" xfId="0" applyNumberFormat="1" applyFont="1" applyFill="1" applyBorder="1" applyAlignment="1">
      <alignment horizontal="center" vertical="top"/>
    </xf>
    <xf numFmtId="0" fontId="7" fillId="0" borderId="16" xfId="0" applyFont="1" applyFill="1" applyBorder="1" applyAlignment="1">
      <alignment horizontal="center"/>
    </xf>
    <xf numFmtId="0" fontId="1" fillId="0" borderId="10" xfId="0" applyFont="1" applyBorder="1"/>
    <xf numFmtId="164" fontId="3" fillId="0" borderId="77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/>
    </xf>
    <xf numFmtId="49" fontId="28" fillId="0" borderId="24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vertical="center"/>
    </xf>
    <xf numFmtId="0" fontId="8" fillId="0" borderId="22" xfId="0" applyFont="1" applyFill="1" applyBorder="1" applyAlignment="1">
      <alignment horizontal="center" vertical="center"/>
    </xf>
    <xf numFmtId="49" fontId="27" fillId="0" borderId="2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/>
    <xf numFmtId="0" fontId="29" fillId="3" borderId="79" xfId="0" applyFont="1" applyFill="1" applyBorder="1" applyAlignment="1"/>
    <xf numFmtId="0" fontId="29" fillId="4" borderId="80" xfId="0" applyFont="1" applyFill="1" applyBorder="1" applyAlignment="1"/>
    <xf numFmtId="0" fontId="7" fillId="0" borderId="35" xfId="0" applyFont="1" applyFill="1" applyBorder="1" applyAlignment="1"/>
    <xf numFmtId="0" fontId="7" fillId="0" borderId="37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9" fillId="0" borderId="2" xfId="0" applyNumberFormat="1" applyFont="1" applyBorder="1" applyAlignment="1">
      <alignment horizontal="center" vertical="top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7" fillId="0" borderId="32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left" vertical="center"/>
    </xf>
    <xf numFmtId="0" fontId="2" fillId="0" borderId="36" xfId="0" applyFont="1" applyFill="1" applyBorder="1"/>
    <xf numFmtId="0" fontId="7" fillId="0" borderId="23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7" fillId="0" borderId="35" xfId="0" applyFont="1" applyFill="1" applyBorder="1" applyAlignment="1">
      <alignment vertical="center"/>
    </xf>
    <xf numFmtId="49" fontId="12" fillId="0" borderId="2" xfId="0" applyNumberFormat="1" applyFont="1" applyBorder="1" applyAlignment="1">
      <alignment horizontal="center" vertical="top"/>
    </xf>
    <xf numFmtId="0" fontId="19" fillId="0" borderId="31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33" xfId="0" applyFont="1" applyBorder="1"/>
    <xf numFmtId="49" fontId="28" fillId="0" borderId="1" xfId="0" applyNumberFormat="1" applyFont="1" applyFill="1" applyBorder="1" applyAlignment="1">
      <alignment horizontal="center" vertical="center"/>
    </xf>
    <xf numFmtId="49" fontId="28" fillId="0" borderId="54" xfId="0" applyNumberFormat="1" applyFont="1" applyFill="1" applyBorder="1" applyAlignment="1">
      <alignment horizontal="center"/>
    </xf>
    <xf numFmtId="49" fontId="27" fillId="0" borderId="82" xfId="0" applyNumberFormat="1" applyFont="1" applyBorder="1" applyAlignment="1">
      <alignment horizontal="center" vertical="center"/>
    </xf>
    <xf numFmtId="49" fontId="27" fillId="0" borderId="39" xfId="0" applyNumberFormat="1" applyFont="1" applyBorder="1" applyAlignment="1">
      <alignment horizontal="center" vertical="center"/>
    </xf>
    <xf numFmtId="49" fontId="28" fillId="0" borderId="28" xfId="0" applyNumberFormat="1" applyFont="1" applyBorder="1" applyAlignment="1">
      <alignment horizontal="center" vertical="center"/>
    </xf>
    <xf numFmtId="49" fontId="28" fillId="0" borderId="32" xfId="0" applyNumberFormat="1" applyFont="1" applyBorder="1" applyAlignment="1">
      <alignment horizontal="center" vertical="center"/>
    </xf>
    <xf numFmtId="49" fontId="28" fillId="0" borderId="29" xfId="0" applyNumberFormat="1" applyFont="1" applyBorder="1" applyAlignment="1">
      <alignment horizontal="center" vertical="center"/>
    </xf>
    <xf numFmtId="49" fontId="27" fillId="0" borderId="29" xfId="0" applyNumberFormat="1" applyFont="1" applyBorder="1" applyAlignment="1">
      <alignment horizontal="center" vertical="center"/>
    </xf>
    <xf numFmtId="49" fontId="28" fillId="0" borderId="9" xfId="0" applyNumberFormat="1" applyFont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7" fillId="0" borderId="30" xfId="0" applyFont="1" applyFill="1" applyBorder="1" applyAlignment="1">
      <alignment horizontal="center" vertical="center"/>
    </xf>
    <xf numFmtId="49" fontId="28" fillId="0" borderId="23" xfId="0" applyNumberFormat="1" applyFont="1" applyFill="1" applyBorder="1" applyAlignment="1">
      <alignment horizontal="center" vertical="center"/>
    </xf>
    <xf numFmtId="49" fontId="27" fillId="0" borderId="23" xfId="0" applyNumberFormat="1" applyFont="1" applyFill="1" applyBorder="1" applyAlignment="1">
      <alignment horizontal="center" vertical="center"/>
    </xf>
    <xf numFmtId="0" fontId="8" fillId="0" borderId="82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/>
    </xf>
    <xf numFmtId="49" fontId="7" fillId="0" borderId="57" xfId="0" applyNumberFormat="1" applyFont="1" applyFill="1" applyBorder="1" applyAlignment="1">
      <alignment horizontal="center"/>
    </xf>
    <xf numFmtId="49" fontId="27" fillId="0" borderId="57" xfId="0" applyNumberFormat="1" applyFont="1" applyBorder="1" applyAlignment="1">
      <alignment horizontal="center"/>
    </xf>
    <xf numFmtId="49" fontId="28" fillId="0" borderId="7" xfId="0" applyNumberFormat="1" applyFont="1" applyFill="1" applyBorder="1" applyAlignment="1">
      <alignment horizontal="center" vertical="center"/>
    </xf>
    <xf numFmtId="49" fontId="12" fillId="0" borderId="4" xfId="0" applyNumberFormat="1" applyFont="1" applyBorder="1"/>
    <xf numFmtId="49" fontId="7" fillId="0" borderId="6" xfId="0" applyNumberFormat="1" applyFont="1" applyFill="1" applyBorder="1"/>
    <xf numFmtId="49" fontId="7" fillId="0" borderId="6" xfId="0" applyNumberFormat="1" applyFont="1" applyFill="1" applyBorder="1" applyAlignment="1">
      <alignment horizontal="center"/>
    </xf>
    <xf numFmtId="49" fontId="27" fillId="0" borderId="34" xfId="0" applyNumberFormat="1" applyFont="1" applyBorder="1" applyAlignment="1">
      <alignment horizontal="center" vertical="center"/>
    </xf>
    <xf numFmtId="49" fontId="28" fillId="0" borderId="13" xfId="0" applyNumberFormat="1" applyFont="1" applyFill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8" fillId="0" borderId="50" xfId="0" applyFont="1" applyFill="1" applyBorder="1" applyAlignment="1">
      <alignment vertical="center"/>
    </xf>
    <xf numFmtId="0" fontId="8" fillId="0" borderId="34" xfId="0" applyFont="1" applyFill="1" applyBorder="1" applyAlignment="1">
      <alignment horizontal="center" vertical="center"/>
    </xf>
    <xf numFmtId="49" fontId="27" fillId="0" borderId="10" xfId="0" applyNumberFormat="1" applyFont="1" applyBorder="1" applyAlignment="1">
      <alignment horizontal="center" vertical="center"/>
    </xf>
    <xf numFmtId="49" fontId="28" fillId="0" borderId="33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49" fontId="28" fillId="0" borderId="28" xfId="0" applyNumberFormat="1" applyFont="1" applyFill="1" applyBorder="1" applyAlignment="1">
      <alignment horizontal="center" vertical="center"/>
    </xf>
    <xf numFmtId="49" fontId="28" fillId="0" borderId="32" xfId="0" applyNumberFormat="1" applyFont="1" applyFill="1" applyBorder="1" applyAlignment="1">
      <alignment horizontal="center" vertical="center"/>
    </xf>
    <xf numFmtId="49" fontId="28" fillId="0" borderId="29" xfId="0" applyNumberFormat="1" applyFont="1" applyFill="1" applyBorder="1" applyAlignment="1">
      <alignment horizontal="center" vertical="center"/>
    </xf>
    <xf numFmtId="49" fontId="28" fillId="0" borderId="24" xfId="0" applyNumberFormat="1" applyFont="1" applyFill="1" applyBorder="1" applyAlignment="1">
      <alignment horizontal="center" vertical="top"/>
    </xf>
    <xf numFmtId="49" fontId="7" fillId="0" borderId="15" xfId="0" applyNumberFormat="1" applyFont="1" applyFill="1" applyBorder="1"/>
    <xf numFmtId="49" fontId="28" fillId="0" borderId="28" xfId="0" applyNumberFormat="1" applyFont="1" applyFill="1" applyBorder="1" applyAlignment="1">
      <alignment horizontal="center" vertical="top"/>
    </xf>
    <xf numFmtId="49" fontId="28" fillId="0" borderId="32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/>
    <xf numFmtId="0" fontId="0" fillId="0" borderId="15" xfId="0" applyBorder="1"/>
    <xf numFmtId="49" fontId="8" fillId="0" borderId="0" xfId="0" applyNumberFormat="1" applyFont="1" applyFill="1" applyBorder="1" applyAlignment="1">
      <alignment horizontal="left" vertical="center"/>
    </xf>
    <xf numFmtId="49" fontId="8" fillId="0" borderId="15" xfId="0" applyNumberFormat="1" applyFont="1" applyFill="1" applyBorder="1" applyAlignment="1">
      <alignment horizontal="left" vertical="center"/>
    </xf>
    <xf numFmtId="49" fontId="27" fillId="0" borderId="24" xfId="0" applyNumberFormat="1" applyFont="1" applyFill="1" applyBorder="1" applyAlignment="1">
      <alignment horizontal="center" vertical="top"/>
    </xf>
    <xf numFmtId="49" fontId="12" fillId="0" borderId="5" xfId="0" applyNumberFormat="1" applyFont="1" applyFill="1" applyBorder="1" applyAlignment="1">
      <alignment horizontal="center" vertical="top"/>
    </xf>
    <xf numFmtId="49" fontId="27" fillId="0" borderId="13" xfId="0" applyNumberFormat="1" applyFont="1" applyFill="1" applyBorder="1" applyAlignment="1">
      <alignment horizontal="center" vertical="top"/>
    </xf>
    <xf numFmtId="49" fontId="27" fillId="0" borderId="44" xfId="0" applyNumberFormat="1" applyFont="1" applyBorder="1" applyAlignment="1">
      <alignment horizontal="center"/>
    </xf>
    <xf numFmtId="49" fontId="28" fillId="0" borderId="22" xfId="0" applyNumberFormat="1" applyFont="1" applyFill="1" applyBorder="1" applyAlignment="1">
      <alignment horizontal="center" vertical="top"/>
    </xf>
    <xf numFmtId="49" fontId="7" fillId="0" borderId="31" xfId="0" applyNumberFormat="1" applyFont="1" applyFill="1" applyBorder="1" applyAlignment="1">
      <alignment horizontal="center"/>
    </xf>
    <xf numFmtId="49" fontId="30" fillId="0" borderId="9" xfId="0" applyNumberFormat="1" applyFont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49" fontId="27" fillId="0" borderId="9" xfId="0" applyNumberFormat="1" applyFont="1" applyFill="1" applyBorder="1" applyAlignment="1">
      <alignment horizontal="center"/>
    </xf>
    <xf numFmtId="49" fontId="28" fillId="0" borderId="9" xfId="0" applyNumberFormat="1" applyFont="1" applyFill="1" applyBorder="1" applyAlignment="1">
      <alignment horizontal="center"/>
    </xf>
    <xf numFmtId="49" fontId="30" fillId="0" borderId="28" xfId="0" applyNumberFormat="1" applyFont="1" applyBorder="1" applyAlignment="1">
      <alignment horizontal="center"/>
    </xf>
    <xf numFmtId="49" fontId="27" fillId="0" borderId="28" xfId="0" applyNumberFormat="1" applyFont="1" applyFill="1" applyBorder="1" applyAlignment="1">
      <alignment horizontal="center"/>
    </xf>
    <xf numFmtId="49" fontId="28" fillId="0" borderId="28" xfId="0" applyNumberFormat="1" applyFont="1" applyFill="1" applyBorder="1" applyAlignment="1">
      <alignment horizontal="center"/>
    </xf>
    <xf numFmtId="49" fontId="27" fillId="0" borderId="22" xfId="0" applyNumberFormat="1" applyFont="1" applyBorder="1" applyAlignment="1">
      <alignment horizontal="center"/>
    </xf>
    <xf numFmtId="0" fontId="7" fillId="0" borderId="23" xfId="0" applyFont="1" applyBorder="1"/>
    <xf numFmtId="49" fontId="27" fillId="0" borderId="24" xfId="0" applyNumberFormat="1" applyFont="1" applyBorder="1" applyAlignment="1">
      <alignment horizontal="center"/>
    </xf>
    <xf numFmtId="49" fontId="28" fillId="0" borderId="32" xfId="0" applyNumberFormat="1" applyFont="1" applyFill="1" applyBorder="1" applyAlignment="1">
      <alignment horizontal="center"/>
    </xf>
    <xf numFmtId="49" fontId="27" fillId="0" borderId="17" xfId="0" applyNumberFormat="1" applyFont="1" applyBorder="1" applyAlignment="1">
      <alignment horizontal="center" vertical="center"/>
    </xf>
    <xf numFmtId="0" fontId="1" fillId="0" borderId="12" xfId="0" applyFont="1" applyBorder="1"/>
    <xf numFmtId="0" fontId="7" fillId="0" borderId="23" xfId="0" applyFont="1" applyBorder="1" applyAlignment="1">
      <alignment horizontal="center"/>
    </xf>
    <xf numFmtId="49" fontId="12" fillId="0" borderId="27" xfId="0" applyNumberFormat="1" applyFont="1" applyFill="1" applyBorder="1" applyAlignment="1">
      <alignment horizontal="center" vertical="top"/>
    </xf>
    <xf numFmtId="49" fontId="28" fillId="0" borderId="17" xfId="0" applyNumberFormat="1" applyFont="1" applyFill="1" applyBorder="1" applyAlignment="1">
      <alignment horizontal="center" vertical="top"/>
    </xf>
    <xf numFmtId="49" fontId="7" fillId="0" borderId="38" xfId="0" applyNumberFormat="1" applyFont="1" applyFill="1" applyBorder="1" applyAlignment="1">
      <alignment horizontal="center"/>
    </xf>
    <xf numFmtId="49" fontId="27" fillId="0" borderId="17" xfId="0" applyNumberFormat="1" applyFont="1" applyFill="1" applyBorder="1" applyAlignment="1">
      <alignment horizontal="center" vertical="top"/>
    </xf>
    <xf numFmtId="49" fontId="28" fillId="0" borderId="27" xfId="0" applyNumberFormat="1" applyFont="1" applyFill="1" applyBorder="1" applyAlignment="1">
      <alignment horizontal="center" vertical="top"/>
    </xf>
    <xf numFmtId="49" fontId="28" fillId="0" borderId="13" xfId="0" applyNumberFormat="1" applyFont="1" applyFill="1" applyBorder="1" applyAlignment="1">
      <alignment horizontal="center" vertical="top"/>
    </xf>
    <xf numFmtId="0" fontId="0" fillId="0" borderId="12" xfId="0" applyBorder="1"/>
    <xf numFmtId="49" fontId="8" fillId="0" borderId="12" xfId="0" applyNumberFormat="1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/>
    </xf>
    <xf numFmtId="49" fontId="27" fillId="0" borderId="41" xfId="0" applyNumberFormat="1" applyFont="1" applyBorder="1" applyAlignment="1">
      <alignment horizontal="center"/>
    </xf>
    <xf numFmtId="49" fontId="27" fillId="0" borderId="16" xfId="0" applyNumberFormat="1" applyFont="1" applyBorder="1" applyAlignment="1">
      <alignment horizontal="center"/>
    </xf>
    <xf numFmtId="49" fontId="27" fillId="0" borderId="20" xfId="0" applyNumberFormat="1" applyFont="1" applyBorder="1" applyAlignment="1">
      <alignment horizontal="center"/>
    </xf>
    <xf numFmtId="49" fontId="27" fillId="0" borderId="32" xfId="0" applyNumberFormat="1" applyFont="1" applyBorder="1" applyAlignment="1">
      <alignment horizontal="center" vertical="center"/>
    </xf>
    <xf numFmtId="49" fontId="27" fillId="0" borderId="9" xfId="0" applyNumberFormat="1" applyFont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top"/>
    </xf>
    <xf numFmtId="49" fontId="27" fillId="0" borderId="15" xfId="0" applyNumberFormat="1" applyFont="1" applyBorder="1" applyAlignment="1">
      <alignment horizontal="center"/>
    </xf>
    <xf numFmtId="49" fontId="27" fillId="0" borderId="19" xfId="0" applyNumberFormat="1" applyFont="1" applyBorder="1" applyAlignment="1">
      <alignment horizontal="center"/>
    </xf>
    <xf numFmtId="0" fontId="27" fillId="0" borderId="13" xfId="0" applyFont="1" applyFill="1" applyBorder="1" applyAlignment="1">
      <alignment horizontal="center"/>
    </xf>
    <xf numFmtId="49" fontId="28" fillId="0" borderId="29" xfId="0" applyNumberFormat="1" applyFont="1" applyFill="1" applyBorder="1" applyAlignment="1">
      <alignment horizontal="center"/>
    </xf>
    <xf numFmtId="0" fontId="27" fillId="0" borderId="16" xfId="0" applyFont="1" applyFill="1" applyBorder="1" applyAlignment="1">
      <alignment horizontal="center"/>
    </xf>
    <xf numFmtId="49" fontId="28" fillId="0" borderId="30" xfId="0" applyNumberFormat="1" applyFont="1" applyFill="1" applyBorder="1" applyAlignment="1">
      <alignment horizontal="center"/>
    </xf>
    <xf numFmtId="0" fontId="23" fillId="0" borderId="0" xfId="0" applyFont="1" applyBorder="1"/>
    <xf numFmtId="0" fontId="28" fillId="0" borderId="11" xfId="0" applyFont="1" applyBorder="1" applyAlignment="1">
      <alignment horizontal="center"/>
    </xf>
    <xf numFmtId="0" fontId="23" fillId="0" borderId="6" xfId="0" applyFont="1" applyBorder="1"/>
    <xf numFmtId="0" fontId="2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27" fillId="0" borderId="29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28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27" fillId="0" borderId="2" xfId="0" applyFont="1" applyFill="1" applyBorder="1" applyAlignment="1">
      <alignment horizontal="center" vertical="center"/>
    </xf>
    <xf numFmtId="0" fontId="28" fillId="0" borderId="54" xfId="0" applyFont="1" applyFill="1" applyBorder="1" applyAlignment="1">
      <alignment horizontal="center"/>
    </xf>
    <xf numFmtId="0" fontId="27" fillId="0" borderId="85" xfId="0" applyFont="1" applyBorder="1" applyAlignment="1">
      <alignment horizontal="center"/>
    </xf>
    <xf numFmtId="49" fontId="7" fillId="0" borderId="31" xfId="0" applyNumberFormat="1" applyFont="1" applyBorder="1" applyAlignment="1">
      <alignment horizontal="center"/>
    </xf>
    <xf numFmtId="0" fontId="31" fillId="0" borderId="15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49" fontId="28" fillId="0" borderId="25" xfId="0" applyNumberFormat="1" applyFont="1" applyFill="1" applyBorder="1" applyAlignment="1">
      <alignment horizontal="center"/>
    </xf>
    <xf numFmtId="49" fontId="28" fillId="0" borderId="62" xfId="0" applyNumberFormat="1" applyFont="1" applyFill="1" applyBorder="1" applyAlignment="1">
      <alignment horizontal="center"/>
    </xf>
    <xf numFmtId="49" fontId="28" fillId="0" borderId="60" xfId="0" applyNumberFormat="1" applyFont="1" applyFill="1" applyBorder="1" applyAlignment="1">
      <alignment horizontal="center"/>
    </xf>
    <xf numFmtId="49" fontId="28" fillId="0" borderId="57" xfId="0" applyNumberFormat="1" applyFont="1" applyBorder="1" applyAlignment="1">
      <alignment horizontal="center"/>
    </xf>
    <xf numFmtId="49" fontId="28" fillId="0" borderId="44" xfId="0" applyNumberFormat="1" applyFont="1" applyBorder="1" applyAlignment="1">
      <alignment horizontal="center"/>
    </xf>
    <xf numFmtId="49" fontId="28" fillId="0" borderId="16" xfId="0" applyNumberFormat="1" applyFont="1" applyFill="1" applyBorder="1" applyAlignment="1">
      <alignment horizontal="center" vertical="center"/>
    </xf>
    <xf numFmtId="49" fontId="28" fillId="0" borderId="61" xfId="0" applyNumberFormat="1" applyFont="1" applyBorder="1" applyAlignment="1">
      <alignment horizontal="center"/>
    </xf>
    <xf numFmtId="49" fontId="28" fillId="0" borderId="17" xfId="0" applyNumberFormat="1" applyFont="1" applyFill="1" applyBorder="1" applyAlignment="1">
      <alignment horizontal="center" vertical="center"/>
    </xf>
    <xf numFmtId="49" fontId="28" fillId="0" borderId="59" xfId="0" applyNumberFormat="1" applyFont="1" applyBorder="1" applyAlignment="1">
      <alignment horizontal="center"/>
    </xf>
    <xf numFmtId="0" fontId="7" fillId="0" borderId="11" xfId="0" applyFont="1" applyFill="1" applyBorder="1"/>
    <xf numFmtId="0" fontId="28" fillId="0" borderId="12" xfId="0" applyFont="1" applyBorder="1" applyAlignment="1">
      <alignment horizontal="center"/>
    </xf>
    <xf numFmtId="0" fontId="28" fillId="0" borderId="28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/>
    </xf>
    <xf numFmtId="0" fontId="28" fillId="0" borderId="32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/>
    </xf>
    <xf numFmtId="0" fontId="27" fillId="0" borderId="9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/>
    </xf>
    <xf numFmtId="49" fontId="27" fillId="0" borderId="28" xfId="0" applyNumberFormat="1" applyFont="1" applyFill="1" applyBorder="1" applyAlignment="1">
      <alignment horizontal="center" vertical="center"/>
    </xf>
    <xf numFmtId="49" fontId="27" fillId="0" borderId="29" xfId="0" applyNumberFormat="1" applyFont="1" applyFill="1" applyBorder="1" applyAlignment="1">
      <alignment horizontal="center" vertical="center"/>
    </xf>
    <xf numFmtId="49" fontId="27" fillId="0" borderId="32" xfId="0" applyNumberFormat="1" applyFont="1" applyFill="1" applyBorder="1" applyAlignment="1">
      <alignment horizontal="center" vertical="center"/>
    </xf>
    <xf numFmtId="49" fontId="27" fillId="0" borderId="9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/>
    <xf numFmtId="0" fontId="8" fillId="0" borderId="24" xfId="0" applyFont="1" applyFill="1" applyBorder="1" applyAlignment="1"/>
    <xf numFmtId="49" fontId="28" fillId="0" borderId="11" xfId="0" applyNumberFormat="1" applyFont="1" applyFill="1" applyBorder="1" applyAlignment="1">
      <alignment horizontal="center"/>
    </xf>
    <xf numFmtId="49" fontId="28" fillId="0" borderId="23" xfId="0" applyNumberFormat="1" applyFont="1" applyFill="1" applyBorder="1" applyAlignment="1">
      <alignment horizontal="center"/>
    </xf>
    <xf numFmtId="49" fontId="7" fillId="0" borderId="38" xfId="0" applyNumberFormat="1" applyFont="1" applyBorder="1" applyAlignment="1">
      <alignment horizontal="center"/>
    </xf>
    <xf numFmtId="49" fontId="7" fillId="0" borderId="35" xfId="0" applyNumberFormat="1" applyFont="1" applyFill="1" applyBorder="1" applyAlignment="1">
      <alignment horizontal="center"/>
    </xf>
    <xf numFmtId="49" fontId="28" fillId="0" borderId="44" xfId="0" applyNumberFormat="1" applyFont="1" applyFill="1" applyBorder="1" applyAlignment="1">
      <alignment horizontal="center"/>
    </xf>
    <xf numFmtId="0" fontId="19" fillId="0" borderId="36" xfId="0" applyFont="1" applyFill="1" applyBorder="1"/>
    <xf numFmtId="0" fontId="19" fillId="0" borderId="37" xfId="0" applyFont="1" applyFill="1" applyBorder="1" applyAlignment="1">
      <alignment horizontal="center"/>
    </xf>
    <xf numFmtId="0" fontId="2" fillId="0" borderId="22" xfId="0" applyFont="1" applyFill="1" applyBorder="1" applyAlignment="1">
      <alignment vertical="center"/>
    </xf>
    <xf numFmtId="0" fontId="7" fillId="0" borderId="24" xfId="0" applyFont="1" applyFill="1" applyBorder="1" applyAlignment="1">
      <alignment horizontal="center" vertical="center"/>
    </xf>
    <xf numFmtId="49" fontId="28" fillId="0" borderId="50" xfId="0" applyNumberFormat="1" applyFont="1" applyBorder="1" applyAlignment="1">
      <alignment horizontal="center"/>
    </xf>
    <xf numFmtId="0" fontId="31" fillId="0" borderId="12" xfId="0" applyFont="1" applyBorder="1" applyAlignment="1">
      <alignment vertical="center"/>
    </xf>
    <xf numFmtId="49" fontId="7" fillId="0" borderId="11" xfId="0" applyNumberFormat="1" applyFont="1" applyFill="1" applyBorder="1" applyAlignment="1">
      <alignment horizontal="center"/>
    </xf>
    <xf numFmtId="49" fontId="28" fillId="0" borderId="11" xfId="0" applyNumberFormat="1" applyFont="1" applyFill="1" applyBorder="1" applyAlignment="1">
      <alignment horizontal="center" vertical="center"/>
    </xf>
    <xf numFmtId="49" fontId="28" fillId="0" borderId="52" xfId="0" applyNumberFormat="1" applyFont="1" applyFill="1" applyBorder="1" applyAlignment="1">
      <alignment horizontal="center"/>
    </xf>
    <xf numFmtId="49" fontId="28" fillId="0" borderId="22" xfId="0" applyNumberFormat="1" applyFont="1" applyFill="1" applyBorder="1" applyAlignment="1">
      <alignment horizontal="center"/>
    </xf>
    <xf numFmtId="49" fontId="28" fillId="0" borderId="24" xfId="0" applyNumberFormat="1" applyFont="1" applyFill="1" applyBorder="1" applyAlignment="1">
      <alignment horizontal="center"/>
    </xf>
    <xf numFmtId="49" fontId="28" fillId="0" borderId="86" xfId="0" applyNumberFormat="1" applyFont="1" applyBorder="1" applyAlignment="1">
      <alignment horizontal="center"/>
    </xf>
    <xf numFmtId="49" fontId="28" fillId="0" borderId="42" xfId="0" applyNumberFormat="1" applyFont="1" applyBorder="1" applyAlignment="1">
      <alignment horizontal="center"/>
    </xf>
    <xf numFmtId="49" fontId="28" fillId="0" borderId="41" xfId="0" applyNumberFormat="1" applyFont="1" applyBorder="1" applyAlignment="1">
      <alignment horizontal="center"/>
    </xf>
    <xf numFmtId="49" fontId="28" fillId="0" borderId="87" xfId="0" applyNumberFormat="1" applyFont="1" applyBorder="1" applyAlignment="1">
      <alignment horizontal="center"/>
    </xf>
    <xf numFmtId="49" fontId="28" fillId="0" borderId="12" xfId="0" applyNumberFormat="1" applyFont="1" applyBorder="1" applyAlignment="1">
      <alignment horizontal="center"/>
    </xf>
    <xf numFmtId="49" fontId="28" fillId="0" borderId="15" xfId="0" applyNumberFormat="1" applyFont="1" applyBorder="1" applyAlignment="1">
      <alignment horizontal="center"/>
    </xf>
    <xf numFmtId="49" fontId="28" fillId="0" borderId="0" xfId="0" applyNumberFormat="1" applyFont="1" applyBorder="1" applyAlignment="1">
      <alignment horizontal="center"/>
    </xf>
    <xf numFmtId="49" fontId="28" fillId="0" borderId="13" xfId="0" applyNumberFormat="1" applyFont="1" applyFill="1" applyBorder="1" applyAlignment="1">
      <alignment horizontal="center"/>
    </xf>
    <xf numFmtId="49" fontId="28" fillId="0" borderId="16" xfId="0" applyNumberFormat="1" applyFont="1" applyFill="1" applyBorder="1" applyAlignment="1">
      <alignment horizontal="center"/>
    </xf>
    <xf numFmtId="49" fontId="28" fillId="0" borderId="17" xfId="0" applyNumberFormat="1" applyFont="1" applyFill="1" applyBorder="1" applyAlignment="1">
      <alignment horizontal="center"/>
    </xf>
    <xf numFmtId="49" fontId="28" fillId="0" borderId="27" xfId="0" applyNumberFormat="1" applyFont="1" applyFill="1" applyBorder="1" applyAlignment="1">
      <alignment horizontal="center" vertical="center"/>
    </xf>
    <xf numFmtId="0" fontId="8" fillId="0" borderId="10" xfId="0" applyFont="1" applyFill="1" applyBorder="1"/>
    <xf numFmtId="0" fontId="8" fillId="0" borderId="10" xfId="0" applyFont="1" applyFill="1" applyBorder="1" applyAlignment="1"/>
    <xf numFmtId="0" fontId="8" fillId="0" borderId="33" xfId="0" applyFont="1" applyFill="1" applyBorder="1" applyAlignment="1"/>
    <xf numFmtId="0" fontId="2" fillId="0" borderId="22" xfId="0" applyFont="1" applyFill="1" applyBorder="1"/>
    <xf numFmtId="49" fontId="27" fillId="0" borderId="13" xfId="0" applyNumberFormat="1" applyFont="1" applyFill="1" applyBorder="1" applyAlignment="1">
      <alignment horizontal="center" vertical="center"/>
    </xf>
    <xf numFmtId="49" fontId="27" fillId="0" borderId="61" xfId="0" applyNumberFormat="1" applyFont="1" applyBorder="1" applyAlignment="1">
      <alignment horizontal="center"/>
    </xf>
    <xf numFmtId="49" fontId="28" fillId="0" borderId="22" xfId="0" applyNumberFormat="1" applyFont="1" applyFill="1" applyBorder="1" applyAlignment="1">
      <alignment horizontal="center" vertical="center"/>
    </xf>
    <xf numFmtId="49" fontId="28" fillId="0" borderId="70" xfId="0" applyNumberFormat="1" applyFont="1" applyFill="1" applyBorder="1" applyAlignment="1">
      <alignment horizontal="center"/>
    </xf>
    <xf numFmtId="49" fontId="28" fillId="0" borderId="0" xfId="0" applyNumberFormat="1" applyFont="1" applyFill="1" applyBorder="1" applyAlignment="1">
      <alignment horizontal="center" vertical="center"/>
    </xf>
    <xf numFmtId="49" fontId="27" fillId="0" borderId="87" xfId="0" applyNumberFormat="1" applyFont="1" applyBorder="1" applyAlignment="1">
      <alignment horizontal="center"/>
    </xf>
    <xf numFmtId="49" fontId="7" fillId="0" borderId="52" xfId="0" applyNumberFormat="1" applyFont="1" applyFill="1" applyBorder="1" applyAlignment="1">
      <alignment horizontal="center"/>
    </xf>
    <xf numFmtId="49" fontId="7" fillId="0" borderId="70" xfId="0" applyNumberFormat="1" applyFont="1" applyFill="1" applyBorder="1" applyAlignment="1">
      <alignment horizontal="center"/>
    </xf>
    <xf numFmtId="49" fontId="7" fillId="0" borderId="62" xfId="0" applyNumberFormat="1" applyFont="1" applyFill="1" applyBorder="1" applyAlignment="1">
      <alignment horizontal="center"/>
    </xf>
    <xf numFmtId="0" fontId="12" fillId="0" borderId="67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69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8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7" fillId="0" borderId="66" xfId="0" applyFont="1" applyFill="1" applyBorder="1" applyAlignment="1">
      <alignment horizontal="center"/>
    </xf>
    <xf numFmtId="0" fontId="7" fillId="0" borderId="68" xfId="0" applyFont="1" applyFill="1" applyBorder="1" applyAlignment="1">
      <alignment horizontal="center"/>
    </xf>
    <xf numFmtId="0" fontId="24" fillId="0" borderId="2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8" fillId="0" borderId="71" xfId="0" applyFont="1" applyBorder="1" applyAlignment="1">
      <alignment horizontal="center"/>
    </xf>
    <xf numFmtId="0" fontId="28" fillId="0" borderId="54" xfId="0" applyFont="1" applyBorder="1" applyAlignment="1">
      <alignment horizontal="center"/>
    </xf>
    <xf numFmtId="0" fontId="28" fillId="0" borderId="56" xfId="0" applyFont="1" applyBorder="1" applyAlignment="1">
      <alignment horizontal="center"/>
    </xf>
    <xf numFmtId="164" fontId="28" fillId="0" borderId="47" xfId="0" applyNumberFormat="1" applyFont="1" applyBorder="1" applyAlignment="1">
      <alignment horizontal="center" vertical="center"/>
    </xf>
    <xf numFmtId="164" fontId="27" fillId="0" borderId="76" xfId="0" applyNumberFormat="1" applyFont="1" applyBorder="1" applyAlignment="1">
      <alignment horizontal="center"/>
    </xf>
    <xf numFmtId="164" fontId="27" fillId="0" borderId="74" xfId="0" applyNumberFormat="1" applyFont="1" applyBorder="1" applyAlignment="1">
      <alignment horizontal="center" vertical="center"/>
    </xf>
    <xf numFmtId="164" fontId="28" fillId="0" borderId="77" xfId="0" applyNumberFormat="1" applyFont="1" applyBorder="1" applyAlignment="1">
      <alignment horizontal="center"/>
    </xf>
    <xf numFmtId="164" fontId="28" fillId="0" borderId="74" xfId="0" applyNumberFormat="1" applyFont="1" applyBorder="1" applyAlignment="1">
      <alignment horizontal="center" vertical="center"/>
    </xf>
    <xf numFmtId="164" fontId="27" fillId="0" borderId="78" xfId="0" applyNumberFormat="1" applyFont="1" applyBorder="1" applyAlignment="1">
      <alignment horizontal="center" vertical="center"/>
    </xf>
    <xf numFmtId="164" fontId="27" fillId="0" borderId="75" xfId="0" applyNumberFormat="1" applyFont="1" applyBorder="1" applyAlignment="1">
      <alignment horizontal="center"/>
    </xf>
    <xf numFmtId="164" fontId="27" fillId="0" borderId="73" xfId="0" applyNumberFormat="1" applyFont="1" applyBorder="1" applyAlignment="1">
      <alignment horizontal="center"/>
    </xf>
    <xf numFmtId="0" fontId="3" fillId="0" borderId="15" xfId="0" applyFont="1" applyBorder="1"/>
    <xf numFmtId="164" fontId="28" fillId="0" borderId="55" xfId="0" applyNumberFormat="1" applyFont="1" applyBorder="1" applyAlignment="1">
      <alignment horizontal="center" vertical="center"/>
    </xf>
    <xf numFmtId="0" fontId="29" fillId="4" borderId="15" xfId="0" applyFont="1" applyFill="1" applyBorder="1" applyAlignment="1"/>
    <xf numFmtId="164" fontId="28" fillId="0" borderId="95" xfId="0" applyNumberFormat="1" applyFont="1" applyBorder="1" applyAlignment="1">
      <alignment horizontal="center" vertical="center"/>
    </xf>
    <xf numFmtId="164" fontId="28" fillId="0" borderId="96" xfId="0" applyNumberFormat="1" applyFont="1" applyBorder="1" applyAlignment="1">
      <alignment horizontal="center" vertical="center"/>
    </xf>
    <xf numFmtId="164" fontId="27" fillId="0" borderId="95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11" xfId="0" applyFont="1" applyBorder="1" applyAlignment="1"/>
    <xf numFmtId="0" fontId="0" fillId="0" borderId="6" xfId="0" applyBorder="1"/>
    <xf numFmtId="0" fontId="32" fillId="4" borderId="91" xfId="0" applyFont="1" applyFill="1" applyBorder="1" applyAlignment="1"/>
    <xf numFmtId="0" fontId="1" fillId="0" borderId="17" xfId="0" applyFont="1" applyBorder="1" applyAlignment="1">
      <alignment horizontal="center"/>
    </xf>
    <xf numFmtId="0" fontId="1" fillId="0" borderId="91" xfId="0" applyFont="1" applyBorder="1" applyAlignment="1"/>
    <xf numFmtId="0" fontId="1" fillId="0" borderId="15" xfId="0" applyFont="1" applyBorder="1" applyAlignment="1"/>
    <xf numFmtId="0" fontId="1" fillId="0" borderId="24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2" xfId="0" applyFont="1" applyBorder="1"/>
    <xf numFmtId="0" fontId="3" fillId="0" borderId="10" xfId="0" applyFont="1" applyBorder="1"/>
    <xf numFmtId="164" fontId="27" fillId="0" borderId="89" xfId="0" applyNumberFormat="1" applyFont="1" applyBorder="1" applyAlignment="1">
      <alignment horizontal="center"/>
    </xf>
    <xf numFmtId="164" fontId="27" fillId="0" borderId="98" xfId="0" applyNumberFormat="1" applyFont="1" applyBorder="1" applyAlignment="1">
      <alignment horizontal="center"/>
    </xf>
    <xf numFmtId="164" fontId="28" fillId="0" borderId="22" xfId="0" applyNumberFormat="1" applyFont="1" applyBorder="1" applyAlignment="1">
      <alignment horizontal="center" vertical="center"/>
    </xf>
    <xf numFmtId="0" fontId="32" fillId="3" borderId="23" xfId="0" applyFont="1" applyFill="1" applyBorder="1" applyAlignment="1"/>
    <xf numFmtId="0" fontId="29" fillId="3" borderId="22" xfId="0" applyFont="1" applyFill="1" applyBorder="1" applyAlignment="1"/>
    <xf numFmtId="164" fontId="27" fillId="0" borderId="99" xfId="0" applyNumberFormat="1" applyFont="1" applyBorder="1" applyAlignment="1">
      <alignment horizontal="center" vertical="center"/>
    </xf>
    <xf numFmtId="164" fontId="28" fillId="0" borderId="100" xfId="0" applyNumberFormat="1" applyFont="1" applyBorder="1" applyAlignment="1">
      <alignment horizontal="center"/>
    </xf>
    <xf numFmtId="164" fontId="27" fillId="0" borderId="101" xfId="0" applyNumberFormat="1" applyFont="1" applyBorder="1" applyAlignment="1">
      <alignment horizontal="center"/>
    </xf>
    <xf numFmtId="164" fontId="28" fillId="0" borderId="102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32" fillId="4" borderId="8" xfId="0" applyFont="1" applyFill="1" applyBorder="1" applyAlignment="1"/>
    <xf numFmtId="0" fontId="29" fillId="4" borderId="10" xfId="0" applyFont="1" applyFill="1" applyBorder="1" applyAlignment="1"/>
    <xf numFmtId="49" fontId="7" fillId="0" borderId="10" xfId="0" applyNumberFormat="1" applyFont="1" applyFill="1" applyBorder="1" applyAlignment="1">
      <alignment horizontal="center" vertical="center"/>
    </xf>
    <xf numFmtId="164" fontId="28" fillId="0" borderId="103" xfId="0" applyNumberFormat="1" applyFont="1" applyBorder="1" applyAlignment="1">
      <alignment horizontal="center"/>
    </xf>
    <xf numFmtId="164" fontId="3" fillId="0" borderId="90" xfId="0" applyNumberFormat="1" applyFont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49" fontId="7" fillId="0" borderId="91" xfId="0" applyNumberFormat="1" applyFont="1" applyFill="1" applyBorder="1" applyAlignment="1">
      <alignment horizontal="center"/>
    </xf>
    <xf numFmtId="0" fontId="18" fillId="0" borderId="19" xfId="0" applyFont="1" applyFill="1" applyBorder="1"/>
    <xf numFmtId="0" fontId="8" fillId="0" borderId="10" xfId="0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/>
    </xf>
    <xf numFmtId="49" fontId="27" fillId="0" borderId="29" xfId="0" applyNumberFormat="1" applyFont="1" applyFill="1" applyBorder="1" applyAlignment="1">
      <alignment horizontal="center"/>
    </xf>
    <xf numFmtId="49" fontId="27" fillId="0" borderId="30" xfId="0" applyNumberFormat="1" applyFont="1" applyFill="1" applyBorder="1" applyAlignment="1">
      <alignment horizontal="center"/>
    </xf>
    <xf numFmtId="49" fontId="28" fillId="0" borderId="30" xfId="0" applyNumberFormat="1" applyFont="1" applyFill="1" applyBorder="1" applyAlignment="1">
      <alignment horizontal="center" vertical="center"/>
    </xf>
    <xf numFmtId="49" fontId="27" fillId="0" borderId="30" xfId="0" applyNumberFormat="1" applyFont="1" applyFill="1" applyBorder="1" applyAlignment="1">
      <alignment horizontal="center" vertical="center"/>
    </xf>
    <xf numFmtId="49" fontId="28" fillId="0" borderId="20" xfId="0" applyNumberFormat="1" applyFont="1" applyFill="1" applyBorder="1" applyAlignment="1">
      <alignment horizontal="center"/>
    </xf>
    <xf numFmtId="0" fontId="7" fillId="0" borderId="19" xfId="0" applyFont="1" applyFill="1" applyBorder="1"/>
    <xf numFmtId="49" fontId="7" fillId="0" borderId="22" xfId="0" applyNumberFormat="1" applyFont="1" applyFill="1" applyBorder="1" applyAlignment="1">
      <alignment horizontal="center"/>
    </xf>
    <xf numFmtId="164" fontId="3" fillId="0" borderId="100" xfId="0" applyNumberFormat="1" applyFont="1" applyBorder="1" applyAlignment="1">
      <alignment horizontal="center"/>
    </xf>
    <xf numFmtId="0" fontId="33" fillId="3" borderId="81" xfId="0" applyFont="1" applyFill="1" applyBorder="1" applyAlignment="1"/>
    <xf numFmtId="0" fontId="0" fillId="0" borderId="105" xfId="0" applyBorder="1"/>
    <xf numFmtId="0" fontId="1" fillId="0" borderId="15" xfId="0" applyFont="1" applyBorder="1" applyAlignment="1">
      <alignment horizontal="left" vertical="center"/>
    </xf>
    <xf numFmtId="164" fontId="3" fillId="0" borderId="55" xfId="0" applyNumberFormat="1" applyFont="1" applyBorder="1" applyAlignment="1">
      <alignment horizontal="center" vertical="center"/>
    </xf>
    <xf numFmtId="164" fontId="28" fillId="0" borderId="73" xfId="0" applyNumberFormat="1" applyFont="1" applyBorder="1" applyAlignment="1">
      <alignment horizontal="center"/>
    </xf>
    <xf numFmtId="164" fontId="28" fillId="0" borderId="104" xfId="0" applyNumberFormat="1" applyFont="1" applyBorder="1" applyAlignment="1">
      <alignment horizontal="center"/>
    </xf>
    <xf numFmtId="0" fontId="29" fillId="3" borderId="81" xfId="0" applyFont="1" applyFill="1" applyBorder="1" applyAlignment="1"/>
    <xf numFmtId="0" fontId="0" fillId="0" borderId="94" xfId="0" applyBorder="1"/>
    <xf numFmtId="0" fontId="0" fillId="0" borderId="92" xfId="0" applyBorder="1"/>
    <xf numFmtId="164" fontId="27" fillId="0" borderId="97" xfId="0" applyNumberFormat="1" applyFont="1" applyBorder="1" applyAlignment="1">
      <alignment horizontal="center" vertical="center"/>
    </xf>
    <xf numFmtId="0" fontId="32" fillId="3" borderId="106" xfId="0" applyFont="1" applyFill="1" applyBorder="1" applyAlignment="1"/>
    <xf numFmtId="0" fontId="32" fillId="4" borderId="107" xfId="0" applyFont="1" applyFill="1" applyBorder="1" applyAlignment="1"/>
    <xf numFmtId="0" fontId="1" fillId="0" borderId="32" xfId="0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164" fontId="1" fillId="0" borderId="55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49" fontId="7" fillId="0" borderId="27" xfId="0" applyNumberFormat="1" applyFont="1" applyFill="1" applyBorder="1" applyAlignment="1">
      <alignment horizontal="center"/>
    </xf>
    <xf numFmtId="49" fontId="28" fillId="0" borderId="57" xfId="0" applyNumberFormat="1" applyFont="1" applyFill="1" applyBorder="1" applyAlignment="1">
      <alignment horizontal="center"/>
    </xf>
    <xf numFmtId="49" fontId="27" fillId="0" borderId="58" xfId="0" applyNumberFormat="1" applyFont="1" applyFill="1" applyBorder="1" applyAlignment="1">
      <alignment horizontal="center"/>
    </xf>
    <xf numFmtId="49" fontId="27" fillId="0" borderId="44" xfId="0" applyNumberFormat="1" applyFont="1" applyFill="1" applyBorder="1" applyAlignment="1">
      <alignment horizontal="center"/>
    </xf>
    <xf numFmtId="49" fontId="27" fillId="0" borderId="62" xfId="0" applyNumberFormat="1" applyFont="1" applyFill="1" applyBorder="1" applyAlignment="1">
      <alignment horizontal="center"/>
    </xf>
    <xf numFmtId="49" fontId="27" fillId="0" borderId="59" xfId="0" applyNumberFormat="1" applyFont="1" applyFill="1" applyBorder="1" applyAlignment="1">
      <alignment horizontal="center"/>
    </xf>
    <xf numFmtId="49" fontId="27" fillId="0" borderId="109" xfId="0" applyNumberFormat="1" applyFont="1" applyBorder="1" applyAlignment="1">
      <alignment horizontal="center"/>
    </xf>
    <xf numFmtId="49" fontId="27" fillId="0" borderId="86" xfId="0" applyNumberFormat="1" applyFont="1" applyBorder="1" applyAlignment="1">
      <alignment horizontal="center"/>
    </xf>
    <xf numFmtId="49" fontId="7" fillId="0" borderId="60" xfId="0" applyNumberFormat="1" applyFont="1" applyBorder="1" applyAlignment="1">
      <alignment horizontal="center"/>
    </xf>
    <xf numFmtId="49" fontId="28" fillId="0" borderId="61" xfId="0" applyNumberFormat="1" applyFont="1" applyFill="1" applyBorder="1" applyAlignment="1">
      <alignment horizontal="center"/>
    </xf>
    <xf numFmtId="0" fontId="7" fillId="0" borderId="91" xfId="0" applyFont="1" applyFill="1" applyBorder="1"/>
    <xf numFmtId="0" fontId="1" fillId="0" borderId="91" xfId="0" applyFont="1" applyFill="1" applyBorder="1"/>
    <xf numFmtId="0" fontId="1" fillId="0" borderId="18" xfId="0" applyFont="1" applyFill="1" applyBorder="1"/>
    <xf numFmtId="49" fontId="19" fillId="0" borderId="19" xfId="0" applyNumberFormat="1" applyFont="1" applyFill="1" applyBorder="1"/>
    <xf numFmtId="49" fontId="19" fillId="0" borderId="19" xfId="0" applyNumberFormat="1" applyFont="1" applyFill="1" applyBorder="1" applyAlignment="1">
      <alignment horizontal="center"/>
    </xf>
    <xf numFmtId="49" fontId="19" fillId="0" borderId="20" xfId="0" applyNumberFormat="1" applyFont="1" applyFill="1" applyBorder="1" applyAlignment="1">
      <alignment horizontal="left" vertical="center"/>
    </xf>
    <xf numFmtId="49" fontId="28" fillId="0" borderId="20" xfId="0" applyNumberFormat="1" applyFont="1" applyFill="1" applyBorder="1" applyAlignment="1">
      <alignment horizontal="center" vertical="center"/>
    </xf>
    <xf numFmtId="49" fontId="28" fillId="0" borderId="16" xfId="0" applyNumberFormat="1" applyFont="1" applyFill="1" applyBorder="1" applyAlignment="1">
      <alignment horizontal="center" vertical="top"/>
    </xf>
    <xf numFmtId="49" fontId="28" fillId="0" borderId="20" xfId="0" applyNumberFormat="1" applyFont="1" applyFill="1" applyBorder="1" applyAlignment="1">
      <alignment horizontal="center" vertical="top"/>
    </xf>
    <xf numFmtId="0" fontId="20" fillId="0" borderId="22" xfId="0" applyFont="1" applyFill="1" applyBorder="1"/>
    <xf numFmtId="0" fontId="7" fillId="0" borderId="91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/>
    </xf>
    <xf numFmtId="0" fontId="7" fillId="0" borderId="11" xfId="0" applyFont="1" applyFill="1" applyBorder="1" applyAlignment="1"/>
    <xf numFmtId="49" fontId="28" fillId="0" borderId="40" xfId="0" applyNumberFormat="1" applyFont="1" applyFill="1" applyBorder="1" applyAlignment="1">
      <alignment horizontal="center" vertical="center"/>
    </xf>
    <xf numFmtId="49" fontId="28" fillId="0" borderId="41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/>
    <xf numFmtId="0" fontId="17" fillId="0" borderId="24" xfId="0" applyFont="1" applyFill="1" applyBorder="1" applyAlignment="1"/>
    <xf numFmtId="0" fontId="7" fillId="0" borderId="91" xfId="0" applyFont="1" applyFill="1" applyBorder="1" applyAlignment="1"/>
    <xf numFmtId="49" fontId="27" fillId="0" borderId="4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7" fillId="0" borderId="62" xfId="0" applyNumberFormat="1" applyFont="1" applyBorder="1" applyAlignment="1">
      <alignment horizontal="center" vertical="center"/>
    </xf>
    <xf numFmtId="49" fontId="27" fillId="0" borderId="20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49" fontId="28" fillId="0" borderId="58" xfId="0" applyNumberFormat="1" applyFont="1" applyBorder="1" applyAlignment="1">
      <alignment horizontal="center"/>
    </xf>
    <xf numFmtId="49" fontId="28" fillId="0" borderId="14" xfId="0" applyNumberFormat="1" applyFont="1" applyBorder="1" applyAlignment="1">
      <alignment horizontal="center" vertical="center"/>
    </xf>
    <xf numFmtId="49" fontId="28" fillId="0" borderId="25" xfId="0" applyNumberFormat="1" applyFont="1" applyBorder="1" applyAlignment="1">
      <alignment horizontal="center"/>
    </xf>
    <xf numFmtId="49" fontId="28" fillId="0" borderId="21" xfId="0" applyNumberFormat="1" applyFont="1" applyBorder="1" applyAlignment="1">
      <alignment horizontal="center" vertical="center"/>
    </xf>
    <xf numFmtId="49" fontId="28" fillId="0" borderId="62" xfId="0" applyNumberFormat="1" applyFont="1" applyBorder="1" applyAlignment="1">
      <alignment horizontal="center"/>
    </xf>
    <xf numFmtId="49" fontId="28" fillId="0" borderId="63" xfId="0" applyNumberFormat="1" applyFont="1" applyBorder="1" applyAlignment="1">
      <alignment horizontal="center" vertical="center"/>
    </xf>
    <xf numFmtId="49" fontId="28" fillId="0" borderId="18" xfId="0" applyNumberFormat="1" applyFont="1" applyBorder="1" applyAlignment="1">
      <alignment horizontal="center" vertical="center"/>
    </xf>
    <xf numFmtId="49" fontId="28" fillId="0" borderId="26" xfId="0" applyNumberFormat="1" applyFont="1" applyBorder="1" applyAlignment="1">
      <alignment horizontal="center"/>
    </xf>
    <xf numFmtId="49" fontId="28" fillId="0" borderId="109" xfId="0" applyNumberFormat="1" applyFont="1" applyBorder="1" applyAlignment="1">
      <alignment horizontal="center"/>
    </xf>
    <xf numFmtId="49" fontId="28" fillId="0" borderId="43" xfId="0" applyNumberFormat="1" applyFont="1" applyBorder="1" applyAlignment="1">
      <alignment horizontal="center"/>
    </xf>
    <xf numFmtId="49" fontId="28" fillId="0" borderId="7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8" fillId="0" borderId="17" xfId="0" applyNumberFormat="1" applyFont="1" applyBorder="1" applyAlignment="1">
      <alignment horizontal="center" vertical="center"/>
    </xf>
    <xf numFmtId="49" fontId="28" fillId="0" borderId="33" xfId="0" applyNumberFormat="1" applyFont="1" applyBorder="1" applyAlignment="1">
      <alignment horizontal="center" vertical="center"/>
    </xf>
    <xf numFmtId="49" fontId="28" fillId="0" borderId="8" xfId="0" applyNumberFormat="1" applyFont="1" applyBorder="1" applyAlignment="1">
      <alignment horizontal="center" vertical="center"/>
    </xf>
    <xf numFmtId="49" fontId="28" fillId="0" borderId="60" xfId="0" applyNumberFormat="1" applyFont="1" applyBorder="1" applyAlignment="1">
      <alignment horizontal="center"/>
    </xf>
    <xf numFmtId="0" fontId="9" fillId="0" borderId="12" xfId="0" applyFont="1" applyBorder="1"/>
    <xf numFmtId="49" fontId="28" fillId="0" borderId="11" xfId="0" applyNumberFormat="1" applyFont="1" applyBorder="1" applyAlignment="1">
      <alignment horizontal="center" vertical="center"/>
    </xf>
    <xf numFmtId="49" fontId="28" fillId="0" borderId="52" xfId="0" applyNumberFormat="1" applyFont="1" applyBorder="1" applyAlignment="1">
      <alignment horizontal="center"/>
    </xf>
    <xf numFmtId="0" fontId="7" fillId="0" borderId="91" xfId="0" applyFont="1" applyBorder="1" applyAlignment="1">
      <alignment horizontal="center"/>
    </xf>
    <xf numFmtId="0" fontId="7" fillId="0" borderId="91" xfId="0" applyFont="1" applyBorder="1"/>
    <xf numFmtId="49" fontId="7" fillId="0" borderId="91" xfId="0" applyNumberFormat="1" applyFont="1" applyBorder="1" applyAlignment="1">
      <alignment horizontal="center"/>
    </xf>
    <xf numFmtId="49" fontId="28" fillId="0" borderId="91" xfId="0" applyNumberFormat="1" applyFont="1" applyBorder="1" applyAlignment="1">
      <alignment horizontal="center" vertical="center"/>
    </xf>
    <xf numFmtId="0" fontId="1" fillId="0" borderId="91" xfId="0" applyFont="1" applyFill="1" applyBorder="1" applyAlignment="1">
      <alignment horizontal="center"/>
    </xf>
    <xf numFmtId="49" fontId="28" fillId="0" borderId="15" xfId="0" applyNumberFormat="1" applyFont="1" applyFill="1" applyBorder="1" applyAlignment="1">
      <alignment horizontal="center" vertical="center"/>
    </xf>
    <xf numFmtId="49" fontId="28" fillId="0" borderId="36" xfId="0" applyNumberFormat="1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7" fillId="0" borderId="58" xfId="0" applyFont="1" applyFill="1" applyBorder="1" applyAlignment="1">
      <alignment horizontal="center"/>
    </xf>
    <xf numFmtId="0" fontId="27" fillId="0" borderId="25" xfId="0" applyFont="1" applyFill="1" applyBorder="1" applyAlignment="1">
      <alignment horizontal="center"/>
    </xf>
    <xf numFmtId="0" fontId="28" fillId="0" borderId="21" xfId="0" applyFont="1" applyFill="1" applyBorder="1" applyAlignment="1">
      <alignment horizontal="center" vertical="center"/>
    </xf>
    <xf numFmtId="0" fontId="27" fillId="0" borderId="62" xfId="0" applyFont="1" applyFill="1" applyBorder="1" applyAlignment="1">
      <alignment horizontal="center"/>
    </xf>
    <xf numFmtId="0" fontId="28" fillId="0" borderId="8" xfId="0" applyFont="1" applyFill="1" applyBorder="1" applyAlignment="1">
      <alignment horizontal="center" vertical="center"/>
    </xf>
    <xf numFmtId="0" fontId="27" fillId="0" borderId="60" xfId="0" applyFont="1" applyFill="1" applyBorder="1" applyAlignment="1">
      <alignment horizontal="center"/>
    </xf>
    <xf numFmtId="49" fontId="7" fillId="0" borderId="32" xfId="0" applyNumberFormat="1" applyFont="1" applyBorder="1" applyAlignment="1">
      <alignment horizontal="center"/>
    </xf>
    <xf numFmtId="0" fontId="7" fillId="0" borderId="91" xfId="0" applyFont="1" applyFill="1" applyBorder="1" applyAlignment="1">
      <alignment horizontal="center"/>
    </xf>
    <xf numFmtId="0" fontId="28" fillId="0" borderId="91" xfId="0" applyFont="1" applyFill="1" applyBorder="1" applyAlignment="1">
      <alignment horizontal="center" vertical="center"/>
    </xf>
    <xf numFmtId="0" fontId="28" fillId="0" borderId="57" xfId="0" applyFont="1" applyBorder="1" applyAlignment="1">
      <alignment horizontal="center"/>
    </xf>
    <xf numFmtId="0" fontId="27" fillId="0" borderId="7" xfId="0" applyFont="1" applyFill="1" applyBorder="1" applyAlignment="1">
      <alignment horizontal="center" vertical="center"/>
    </xf>
    <xf numFmtId="0" fontId="28" fillId="0" borderId="44" xfId="0" applyFont="1" applyBorder="1" applyAlignment="1">
      <alignment horizontal="center"/>
    </xf>
    <xf numFmtId="0" fontId="27" fillId="0" borderId="16" xfId="0" applyFont="1" applyFill="1" applyBorder="1" applyAlignment="1">
      <alignment horizontal="center" vertical="center"/>
    </xf>
    <xf numFmtId="0" fontId="28" fillId="0" borderId="61" xfId="0" applyFont="1" applyBorder="1" applyAlignment="1">
      <alignment horizontal="center"/>
    </xf>
    <xf numFmtId="0" fontId="27" fillId="0" borderId="17" xfId="0" applyFont="1" applyFill="1" applyBorder="1" applyAlignment="1">
      <alignment horizontal="center" vertical="center"/>
    </xf>
    <xf numFmtId="0" fontId="28" fillId="0" borderId="59" xfId="0" applyFont="1" applyBorder="1" applyAlignment="1">
      <alignment horizontal="center"/>
    </xf>
    <xf numFmtId="0" fontId="27" fillId="0" borderId="33" xfId="0" applyFont="1" applyFill="1" applyBorder="1" applyAlignment="1">
      <alignment horizontal="center" vertical="center"/>
    </xf>
    <xf numFmtId="0" fontId="2" fillId="0" borderId="12" xfId="0" applyFont="1" applyFill="1" applyBorder="1"/>
    <xf numFmtId="49" fontId="28" fillId="0" borderId="28" xfId="0" applyNumberFormat="1" applyFont="1" applyBorder="1" applyAlignment="1">
      <alignment horizontal="center"/>
    </xf>
    <xf numFmtId="49" fontId="28" fillId="0" borderId="29" xfId="0" applyNumberFormat="1" applyFont="1" applyBorder="1" applyAlignment="1">
      <alignment horizontal="center"/>
    </xf>
    <xf numFmtId="49" fontId="28" fillId="0" borderId="32" xfId="0" applyNumberFormat="1" applyFont="1" applyBorder="1" applyAlignment="1">
      <alignment horizontal="center"/>
    </xf>
    <xf numFmtId="0" fontId="7" fillId="0" borderId="110" xfId="0" applyFont="1" applyFill="1" applyBorder="1"/>
    <xf numFmtId="0" fontId="7" fillId="0" borderId="72" xfId="0" applyFont="1" applyFill="1" applyBorder="1"/>
    <xf numFmtId="0" fontId="7" fillId="0" borderId="72" xfId="0" applyFont="1" applyFill="1" applyBorder="1" applyAlignment="1">
      <alignment horizontal="center"/>
    </xf>
    <xf numFmtId="0" fontId="7" fillId="0" borderId="70" xfId="0" applyFont="1" applyFill="1" applyBorder="1" applyAlignment="1">
      <alignment horizontal="left" vertical="center"/>
    </xf>
    <xf numFmtId="49" fontId="27" fillId="0" borderId="42" xfId="0" applyNumberFormat="1" applyFont="1" applyFill="1" applyBorder="1" applyAlignment="1">
      <alignment horizontal="center" vertical="center"/>
    </xf>
    <xf numFmtId="0" fontId="21" fillId="0" borderId="12" xfId="0" applyFont="1" applyFill="1" applyBorder="1"/>
    <xf numFmtId="0" fontId="7" fillId="0" borderId="12" xfId="0" applyFont="1" applyFill="1" applyBorder="1" applyAlignment="1">
      <alignment horizontal="left" vertical="center"/>
    </xf>
    <xf numFmtId="0" fontId="21" fillId="0" borderId="15" xfId="0" applyFont="1" applyFill="1" applyBorder="1"/>
    <xf numFmtId="0" fontId="7" fillId="0" borderId="15" xfId="0" applyFont="1" applyFill="1" applyBorder="1" applyAlignment="1">
      <alignment horizontal="left" vertical="center"/>
    </xf>
    <xf numFmtId="0" fontId="21" fillId="0" borderId="22" xfId="0" applyFont="1" applyFill="1" applyBorder="1"/>
    <xf numFmtId="0" fontId="7" fillId="0" borderId="22" xfId="0" applyFont="1" applyFill="1" applyBorder="1" applyAlignment="1">
      <alignment horizontal="left" vertical="center"/>
    </xf>
    <xf numFmtId="0" fontId="7" fillId="0" borderId="40" xfId="0" applyFont="1" applyFill="1" applyBorder="1"/>
    <xf numFmtId="0" fontId="7" fillId="0" borderId="82" xfId="0" applyFont="1" applyFill="1" applyBorder="1" applyAlignment="1">
      <alignment horizontal="left" vertical="center"/>
    </xf>
    <xf numFmtId="0" fontId="21" fillId="0" borderId="72" xfId="0" applyFont="1" applyFill="1" applyBorder="1"/>
    <xf numFmtId="49" fontId="27" fillId="0" borderId="22" xfId="0" applyNumberFormat="1" applyFont="1" applyFill="1" applyBorder="1" applyAlignment="1">
      <alignment horizontal="center" vertical="center"/>
    </xf>
    <xf numFmtId="49" fontId="28" fillId="0" borderId="91" xfId="0" applyNumberFormat="1" applyFont="1" applyFill="1" applyBorder="1" applyAlignment="1">
      <alignment horizontal="center" vertical="center"/>
    </xf>
    <xf numFmtId="49" fontId="28" fillId="0" borderId="91" xfId="0" applyNumberFormat="1" applyFont="1" applyFill="1" applyBorder="1" applyAlignment="1">
      <alignment horizontal="center"/>
    </xf>
    <xf numFmtId="0" fontId="0" fillId="0" borderId="27" xfId="0" applyBorder="1"/>
    <xf numFmtId="49" fontId="27" fillId="0" borderId="40" xfId="0" applyNumberFormat="1" applyFont="1" applyFill="1" applyBorder="1" applyAlignment="1">
      <alignment horizontal="center" vertical="center"/>
    </xf>
    <xf numFmtId="0" fontId="7" fillId="0" borderId="41" xfId="0" applyFont="1" applyFill="1" applyBorder="1"/>
    <xf numFmtId="0" fontId="7" fillId="0" borderId="39" xfId="0" applyFont="1" applyFill="1" applyBorder="1" applyAlignment="1">
      <alignment horizontal="left" vertical="center"/>
    </xf>
    <xf numFmtId="49" fontId="27" fillId="0" borderId="15" xfId="0" applyNumberFormat="1" applyFont="1" applyFill="1" applyBorder="1" applyAlignment="1">
      <alignment horizontal="center" vertical="center"/>
    </xf>
    <xf numFmtId="49" fontId="28" fillId="0" borderId="38" xfId="0" applyNumberFormat="1" applyFont="1" applyFill="1" applyBorder="1" applyAlignment="1">
      <alignment horizontal="center" vertical="center"/>
    </xf>
    <xf numFmtId="49" fontId="28" fillId="0" borderId="38" xfId="0" applyNumberFormat="1" applyFont="1" applyBorder="1" applyAlignment="1">
      <alignment horizontal="center"/>
    </xf>
    <xf numFmtId="0" fontId="7" fillId="0" borderId="111" xfId="0" applyFont="1" applyFill="1" applyBorder="1"/>
    <xf numFmtId="0" fontId="7" fillId="0" borderId="83" xfId="0" applyFont="1" applyFill="1" applyBorder="1"/>
    <xf numFmtId="0" fontId="7" fillId="0" borderId="83" xfId="0" applyFont="1" applyFill="1" applyBorder="1" applyAlignment="1">
      <alignment horizontal="center"/>
    </xf>
    <xf numFmtId="0" fontId="7" fillId="0" borderId="84" xfId="0" applyFont="1" applyFill="1" applyBorder="1" applyAlignment="1">
      <alignment horizontal="left" vertical="center"/>
    </xf>
    <xf numFmtId="49" fontId="7" fillId="0" borderId="36" xfId="0" applyNumberFormat="1" applyFont="1" applyFill="1" applyBorder="1" applyAlignment="1">
      <alignment horizontal="center"/>
    </xf>
    <xf numFmtId="49" fontId="28" fillId="0" borderId="93" xfId="0" applyNumberFormat="1" applyFont="1" applyFill="1" applyBorder="1" applyAlignment="1">
      <alignment horizontal="center"/>
    </xf>
    <xf numFmtId="0" fontId="1" fillId="0" borderId="93" xfId="0" applyFont="1" applyFill="1" applyBorder="1" applyAlignment="1">
      <alignment horizontal="center"/>
    </xf>
    <xf numFmtId="49" fontId="28" fillId="0" borderId="10" xfId="0" applyNumberFormat="1" applyFont="1" applyFill="1" applyBorder="1" applyAlignment="1">
      <alignment horizontal="center"/>
    </xf>
    <xf numFmtId="0" fontId="0" fillId="0" borderId="9" xfId="0" applyBorder="1"/>
    <xf numFmtId="49" fontId="27" fillId="0" borderId="41" xfId="0" applyNumberFormat="1" applyFont="1" applyFill="1" applyBorder="1" applyAlignment="1">
      <alignment horizontal="center" vertical="center"/>
    </xf>
    <xf numFmtId="49" fontId="28" fillId="0" borderId="15" xfId="0" applyNumberFormat="1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49" fontId="28" fillId="0" borderId="110" xfId="0" applyNumberFormat="1" applyFont="1" applyBorder="1" applyAlignment="1">
      <alignment horizontal="center"/>
    </xf>
    <xf numFmtId="49" fontId="28" fillId="0" borderId="70" xfId="0" applyNumberFormat="1" applyFont="1" applyBorder="1" applyAlignment="1">
      <alignment horizontal="center" vertical="center"/>
    </xf>
    <xf numFmtId="49" fontId="28" fillId="0" borderId="53" xfId="0" applyNumberFormat="1" applyFont="1" applyBorder="1" applyAlignment="1">
      <alignment horizontal="center"/>
    </xf>
    <xf numFmtId="49" fontId="28" fillId="0" borderId="53" xfId="0" applyNumberFormat="1" applyFont="1" applyBorder="1" applyAlignment="1">
      <alignment horizontal="center" vertical="center"/>
    </xf>
    <xf numFmtId="49" fontId="28" fillId="0" borderId="25" xfId="0" applyNumberFormat="1" applyFont="1" applyBorder="1" applyAlignment="1">
      <alignment horizontal="center" vertical="center"/>
    </xf>
    <xf numFmtId="49" fontId="27" fillId="0" borderId="53" xfId="0" applyNumberFormat="1" applyFont="1" applyBorder="1" applyAlignment="1">
      <alignment horizontal="center"/>
    </xf>
    <xf numFmtId="49" fontId="27" fillId="0" borderId="53" xfId="0" applyNumberFormat="1" applyFont="1" applyBorder="1" applyAlignment="1">
      <alignment horizontal="center" vertical="center"/>
    </xf>
    <xf numFmtId="49" fontId="34" fillId="0" borderId="110" xfId="0" applyNumberFormat="1" applyFont="1" applyBorder="1" applyAlignment="1">
      <alignment horizontal="center"/>
    </xf>
    <xf numFmtId="49" fontId="34" fillId="0" borderId="70" xfId="0" applyNumberFormat="1" applyFont="1" applyBorder="1" applyAlignment="1">
      <alignment horizontal="center"/>
    </xf>
    <xf numFmtId="49" fontId="35" fillId="0" borderId="53" xfId="0" applyNumberFormat="1" applyFont="1" applyBorder="1" applyAlignment="1">
      <alignment horizontal="center" vertical="center"/>
    </xf>
    <xf numFmtId="49" fontId="34" fillId="0" borderId="25" xfId="0" applyNumberFormat="1" applyFont="1" applyBorder="1" applyAlignment="1">
      <alignment horizontal="center"/>
    </xf>
    <xf numFmtId="49" fontId="34" fillId="0" borderId="53" xfId="0" applyNumberFormat="1" applyFont="1" applyBorder="1" applyAlignment="1">
      <alignment horizontal="center" vertical="center"/>
    </xf>
    <xf numFmtId="49" fontId="35" fillId="0" borderId="53" xfId="0" applyNumberFormat="1" applyFont="1" applyFill="1" applyBorder="1" applyAlignment="1">
      <alignment horizontal="center" vertical="center"/>
    </xf>
    <xf numFmtId="49" fontId="34" fillId="0" borderId="53" xfId="0" applyNumberFormat="1" applyFont="1" applyBorder="1" applyAlignment="1">
      <alignment horizontal="center"/>
    </xf>
    <xf numFmtId="49" fontId="35" fillId="0" borderId="25" xfId="0" applyNumberFormat="1" applyFont="1" applyBorder="1" applyAlignment="1">
      <alignment horizontal="center"/>
    </xf>
    <xf numFmtId="49" fontId="7" fillId="0" borderId="53" xfId="0" applyNumberFormat="1" applyFont="1" applyFill="1" applyBorder="1" applyAlignment="1">
      <alignment horizontal="center"/>
    </xf>
    <xf numFmtId="49" fontId="7" fillId="0" borderId="10" xfId="0" applyNumberFormat="1" applyFont="1" applyFill="1" applyBorder="1" applyAlignment="1">
      <alignment horizontal="center"/>
    </xf>
    <xf numFmtId="49" fontId="27" fillId="0" borderId="22" xfId="0" applyNumberFormat="1" applyFont="1" applyFill="1" applyBorder="1" applyAlignment="1">
      <alignment horizontal="center"/>
    </xf>
    <xf numFmtId="49" fontId="27" fillId="0" borderId="10" xfId="0" applyNumberFormat="1" applyFont="1" applyFill="1" applyBorder="1" applyAlignment="1">
      <alignment horizontal="center"/>
    </xf>
    <xf numFmtId="49" fontId="28" fillId="0" borderId="9" xfId="0" applyNumberFormat="1" applyFont="1" applyFill="1" applyBorder="1" applyAlignment="1">
      <alignment horizontal="center" vertical="center"/>
    </xf>
    <xf numFmtId="49" fontId="7" fillId="0" borderId="53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/>
    </xf>
    <xf numFmtId="0" fontId="22" fillId="0" borderId="15" xfId="0" applyFont="1" applyFill="1" applyBorder="1" applyAlignment="1">
      <alignment horizontal="left" wrapText="1"/>
    </xf>
    <xf numFmtId="0" fontId="22" fillId="0" borderId="15" xfId="0" applyFont="1" applyFill="1" applyBorder="1" applyAlignment="1">
      <alignment horizontal="left"/>
    </xf>
    <xf numFmtId="0" fontId="36" fillId="0" borderId="91" xfId="0" applyFont="1" applyFill="1" applyBorder="1" applyAlignment="1">
      <alignment horizontal="left"/>
    </xf>
    <xf numFmtId="0" fontId="36" fillId="0" borderId="21" xfId="0" applyFont="1" applyFill="1" applyBorder="1" applyAlignment="1">
      <alignment horizontal="left"/>
    </xf>
    <xf numFmtId="49" fontId="27" fillId="0" borderId="0" xfId="0" applyNumberFormat="1" applyFont="1" applyBorder="1" applyAlignment="1">
      <alignment horizontal="center"/>
    </xf>
    <xf numFmtId="49" fontId="28" fillId="0" borderId="27" xfId="0" applyNumberFormat="1" applyFont="1" applyBorder="1" applyAlignment="1">
      <alignment horizontal="center"/>
    </xf>
    <xf numFmtId="49" fontId="27" fillId="0" borderId="27" xfId="0" applyNumberFormat="1" applyFont="1" applyBorder="1" applyAlignment="1">
      <alignment horizontal="center"/>
    </xf>
    <xf numFmtId="49" fontId="28" fillId="0" borderId="17" xfId="0" applyNumberFormat="1" applyFont="1" applyBorder="1" applyAlignment="1">
      <alignment horizontal="center"/>
    </xf>
    <xf numFmtId="49" fontId="27" fillId="0" borderId="29" xfId="0" applyNumberFormat="1" applyFont="1" applyBorder="1" applyAlignment="1">
      <alignment horizontal="center"/>
    </xf>
    <xf numFmtId="49" fontId="28" fillId="0" borderId="16" xfId="0" applyNumberFormat="1" applyFont="1" applyBorder="1" applyAlignment="1">
      <alignment horizontal="center"/>
    </xf>
    <xf numFmtId="49" fontId="19" fillId="0" borderId="28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9" fontId="17" fillId="0" borderId="28" xfId="0" applyNumberFormat="1" applyFont="1" applyBorder="1" applyAlignment="1">
      <alignment horizontal="center"/>
    </xf>
    <xf numFmtId="0" fontId="37" fillId="0" borderId="12" xfId="0" applyFont="1" applyFill="1" applyBorder="1" applyAlignment="1">
      <alignment horizontal="left" wrapText="1"/>
    </xf>
    <xf numFmtId="0" fontId="37" fillId="0" borderId="12" xfId="0" applyFont="1" applyFill="1" applyBorder="1" applyAlignment="1">
      <alignment horizontal="left"/>
    </xf>
    <xf numFmtId="49" fontId="17" fillId="0" borderId="13" xfId="0" applyNumberFormat="1" applyFont="1" applyBorder="1" applyAlignment="1">
      <alignment horizontal="center"/>
    </xf>
    <xf numFmtId="49" fontId="19" fillId="0" borderId="32" xfId="0" applyNumberFormat="1" applyFont="1" applyBorder="1" applyAlignment="1">
      <alignment horizontal="center"/>
    </xf>
    <xf numFmtId="49" fontId="19" fillId="0" borderId="22" xfId="0" applyNumberFormat="1" applyFont="1" applyBorder="1" applyAlignment="1">
      <alignment horizontal="center"/>
    </xf>
    <xf numFmtId="49" fontId="17" fillId="0" borderId="32" xfId="0" applyNumberFormat="1" applyFont="1" applyBorder="1" applyAlignment="1">
      <alignment horizontal="center"/>
    </xf>
    <xf numFmtId="0" fontId="37" fillId="0" borderId="22" xfId="0" applyFont="1" applyFill="1" applyBorder="1" applyAlignment="1">
      <alignment horizontal="left" wrapText="1"/>
    </xf>
    <xf numFmtId="0" fontId="37" fillId="0" borderId="22" xfId="0" applyFont="1" applyFill="1" applyBorder="1" applyAlignment="1">
      <alignment horizontal="left"/>
    </xf>
    <xf numFmtId="49" fontId="19" fillId="0" borderId="24" xfId="0" applyNumberFormat="1" applyFont="1" applyFill="1" applyBorder="1" applyAlignment="1">
      <alignment horizontal="left" vertical="center"/>
    </xf>
    <xf numFmtId="49" fontId="17" fillId="0" borderId="24" xfId="0" applyNumberFormat="1" applyFont="1" applyBorder="1" applyAlignment="1">
      <alignment horizontal="center"/>
    </xf>
    <xf numFmtId="49" fontId="19" fillId="0" borderId="29" xfId="0" applyNumberFormat="1" applyFont="1" applyBorder="1" applyAlignment="1">
      <alignment horizontal="center"/>
    </xf>
    <xf numFmtId="49" fontId="19" fillId="0" borderId="15" xfId="0" applyNumberFormat="1" applyFont="1" applyBorder="1" applyAlignment="1">
      <alignment horizontal="center"/>
    </xf>
    <xf numFmtId="49" fontId="17" fillId="0" borderId="29" xfId="0" applyNumberFormat="1" applyFont="1" applyBorder="1" applyAlignment="1">
      <alignment horizontal="center"/>
    </xf>
    <xf numFmtId="0" fontId="37" fillId="0" borderId="15" xfId="0" applyFont="1" applyFill="1" applyBorder="1" applyAlignment="1">
      <alignment horizontal="left" wrapText="1"/>
    </xf>
    <xf numFmtId="0" fontId="37" fillId="0" borderId="15" xfId="0" applyFont="1" applyFill="1" applyBorder="1" applyAlignment="1">
      <alignment horizontal="left"/>
    </xf>
    <xf numFmtId="49" fontId="17" fillId="0" borderId="16" xfId="0" applyNumberFormat="1" applyFont="1" applyBorder="1" applyAlignment="1">
      <alignment horizontal="center"/>
    </xf>
    <xf numFmtId="0" fontId="7" fillId="0" borderId="32" xfId="1" applyFont="1" applyFill="1" applyBorder="1" applyAlignment="1">
      <alignment horizontal="center" vertical="top" wrapText="1"/>
    </xf>
    <xf numFmtId="0" fontId="7" fillId="0" borderId="24" xfId="1" applyFont="1" applyFill="1" applyBorder="1" applyAlignment="1">
      <alignment horizontal="center" vertical="top" wrapText="1"/>
    </xf>
    <xf numFmtId="49" fontId="8" fillId="0" borderId="12" xfId="0" applyNumberFormat="1" applyFont="1" applyFill="1" applyBorder="1"/>
    <xf numFmtId="49" fontId="7" fillId="0" borderId="23" xfId="0" applyNumberFormat="1" applyFont="1" applyFill="1" applyBorder="1"/>
    <xf numFmtId="0" fontId="0" fillId="0" borderId="22" xfId="0" applyBorder="1"/>
    <xf numFmtId="0" fontId="0" fillId="0" borderId="16" xfId="0" applyBorder="1"/>
    <xf numFmtId="49" fontId="7" fillId="0" borderId="91" xfId="0" applyNumberFormat="1" applyFont="1" applyFill="1" applyBorder="1"/>
    <xf numFmtId="49" fontId="27" fillId="0" borderId="36" xfId="0" applyNumberFormat="1" applyFont="1" applyBorder="1" applyAlignment="1">
      <alignment horizontal="center"/>
    </xf>
    <xf numFmtId="0" fontId="7" fillId="0" borderId="93" xfId="0" applyFont="1" applyBorder="1" applyAlignment="1">
      <alignment horizontal="center"/>
    </xf>
    <xf numFmtId="0" fontId="36" fillId="0" borderId="93" xfId="0" applyFont="1" applyFill="1" applyBorder="1" applyAlignment="1">
      <alignment horizontal="left"/>
    </xf>
    <xf numFmtId="0" fontId="22" fillId="0" borderId="36" xfId="0" applyFont="1" applyFill="1" applyBorder="1" applyAlignment="1">
      <alignment horizontal="left" wrapText="1"/>
    </xf>
    <xf numFmtId="0" fontId="22" fillId="0" borderId="36" xfId="0" applyFont="1" applyFill="1" applyBorder="1" applyAlignment="1">
      <alignment horizontal="left"/>
    </xf>
    <xf numFmtId="49" fontId="19" fillId="0" borderId="37" xfId="0" applyNumberFormat="1" applyFont="1" applyFill="1" applyBorder="1" applyAlignment="1">
      <alignment horizontal="left" vertical="center"/>
    </xf>
    <xf numFmtId="49" fontId="7" fillId="0" borderId="36" xfId="0" applyNumberFormat="1" applyFont="1" applyBorder="1" applyAlignment="1">
      <alignment horizontal="center"/>
    </xf>
    <xf numFmtId="49" fontId="27" fillId="0" borderId="38" xfId="0" applyNumberFormat="1" applyFont="1" applyBorder="1" applyAlignment="1">
      <alignment horizontal="center"/>
    </xf>
    <xf numFmtId="49" fontId="28" fillId="0" borderId="37" xfId="0" applyNumberFormat="1" applyFont="1" applyBorder="1" applyAlignment="1">
      <alignment horizontal="center"/>
    </xf>
    <xf numFmtId="0" fontId="7" fillId="0" borderId="2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49" fontId="19" fillId="0" borderId="10" xfId="0" applyNumberFormat="1" applyFont="1" applyBorder="1" applyAlignment="1">
      <alignment horizontal="center"/>
    </xf>
    <xf numFmtId="49" fontId="17" fillId="0" borderId="9" xfId="0" applyNumberFormat="1" applyFont="1" applyBorder="1" applyAlignment="1">
      <alignment horizontal="center"/>
    </xf>
    <xf numFmtId="49" fontId="8" fillId="0" borderId="10" xfId="0" applyNumberFormat="1" applyFont="1" applyFill="1" applyBorder="1"/>
    <xf numFmtId="49" fontId="8" fillId="0" borderId="10" xfId="0" applyNumberFormat="1" applyFont="1" applyFill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39" fillId="0" borderId="12" xfId="0" applyFont="1" applyBorder="1" applyAlignment="1"/>
    <xf numFmtId="0" fontId="39" fillId="0" borderId="13" xfId="0" applyFont="1" applyBorder="1" applyAlignment="1"/>
    <xf numFmtId="0" fontId="40" fillId="0" borderId="91" xfId="0" applyFont="1" applyBorder="1" applyAlignment="1">
      <alignment vertical="center"/>
    </xf>
    <xf numFmtId="0" fontId="38" fillId="0" borderId="15" xfId="0" applyFont="1" applyBorder="1" applyAlignment="1"/>
    <xf numFmtId="0" fontId="38" fillId="0" borderId="16" xfId="0" applyFont="1" applyBorder="1" applyAlignment="1"/>
    <xf numFmtId="0" fontId="40" fillId="0" borderId="18" xfId="0" applyFont="1" applyBorder="1" applyAlignment="1">
      <alignment vertical="center"/>
    </xf>
    <xf numFmtId="0" fontId="38" fillId="0" borderId="19" xfId="0" applyFont="1" applyBorder="1" applyAlignment="1"/>
    <xf numFmtId="0" fontId="38" fillId="0" borderId="20" xfId="0" applyFont="1" applyBorder="1" applyAlignment="1"/>
    <xf numFmtId="0" fontId="5" fillId="0" borderId="17" xfId="0" applyFont="1" applyBorder="1" applyAlignment="1">
      <alignment horizontal="center"/>
    </xf>
    <xf numFmtId="0" fontId="7" fillId="0" borderId="17" xfId="1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/>
    </xf>
    <xf numFmtId="0" fontId="7" fillId="0" borderId="18" xfId="0" applyFont="1" applyFill="1" applyBorder="1" applyAlignment="1"/>
    <xf numFmtId="0" fontId="19" fillId="0" borderId="19" xfId="0" applyFont="1" applyFill="1" applyBorder="1"/>
    <xf numFmtId="0" fontId="19" fillId="0" borderId="2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2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19" fillId="0" borderId="2" xfId="0" applyFont="1" applyFill="1" applyBorder="1"/>
    <xf numFmtId="0" fontId="19" fillId="0" borderId="3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20" fillId="0" borderId="2" xfId="0" applyFont="1" applyFill="1" applyBorder="1"/>
    <xf numFmtId="0" fontId="2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9" fillId="0" borderId="22" xfId="0" applyFont="1" applyFill="1" applyBorder="1"/>
    <xf numFmtId="0" fontId="31" fillId="0" borderId="15" xfId="0" applyFont="1" applyBorder="1" applyAlignment="1"/>
    <xf numFmtId="49" fontId="7" fillId="0" borderId="11" xfId="0" applyNumberFormat="1" applyFont="1" applyFill="1" applyBorder="1"/>
    <xf numFmtId="49" fontId="7" fillId="0" borderId="8" xfId="0" applyNumberFormat="1" applyFont="1" applyFill="1" applyBorder="1"/>
    <xf numFmtId="49" fontId="12" fillId="0" borderId="28" xfId="0" applyNumberFormat="1" applyFont="1" applyFill="1" applyBorder="1" applyAlignment="1">
      <alignment horizontal="center" vertical="top"/>
    </xf>
    <xf numFmtId="49" fontId="27" fillId="0" borderId="24" xfId="0" applyNumberFormat="1" applyFont="1" applyBorder="1" applyAlignment="1">
      <alignment horizontal="center" vertical="center"/>
    </xf>
    <xf numFmtId="49" fontId="27" fillId="0" borderId="33" xfId="0" applyNumberFormat="1" applyFont="1" applyBorder="1" applyAlignment="1">
      <alignment horizontal="center" vertical="center"/>
    </xf>
    <xf numFmtId="0" fontId="41" fillId="0" borderId="11" xfId="0" applyFont="1" applyFill="1" applyBorder="1" applyAlignment="1">
      <alignment horizontal="left"/>
    </xf>
    <xf numFmtId="0" fontId="41" fillId="0" borderId="91" xfId="0" applyFont="1" applyFill="1" applyBorder="1" applyAlignment="1">
      <alignment horizontal="left"/>
    </xf>
    <xf numFmtId="0" fontId="41" fillId="0" borderId="23" xfId="0" applyFont="1" applyFill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Fill="1" applyBorder="1"/>
    <xf numFmtId="49" fontId="17" fillId="0" borderId="2" xfId="0" applyNumberFormat="1" applyFont="1" applyBorder="1" applyAlignment="1">
      <alignment horizontal="center" vertical="top"/>
    </xf>
    <xf numFmtId="0" fontId="6" fillId="0" borderId="2" xfId="0" applyFont="1" applyBorder="1"/>
    <xf numFmtId="0" fontId="7" fillId="3" borderId="108" xfId="0" applyFont="1" applyFill="1" applyBorder="1" applyAlignment="1"/>
    <xf numFmtId="0" fontId="7" fillId="0" borderId="1" xfId="0" applyFont="1" applyBorder="1" applyAlignment="1">
      <alignment horizontal="left"/>
    </xf>
    <xf numFmtId="0" fontId="9" fillId="0" borderId="0" xfId="0" applyFont="1" applyFill="1" applyBorder="1"/>
    <xf numFmtId="0" fontId="28" fillId="0" borderId="91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7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/>
    </xf>
    <xf numFmtId="0" fontId="27" fillId="0" borderId="20" xfId="0" applyFont="1" applyFill="1" applyBorder="1" applyAlignment="1">
      <alignment horizontal="center"/>
    </xf>
  </cellXfs>
  <cellStyles count="2">
    <cellStyle name="Обычный" xfId="0" builtinId="0"/>
    <cellStyle name="Обычный_rab00_01" xfId="1"/>
  </cellStyles>
  <dxfs count="10"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>
        <left style="medium">
          <color auto="1"/>
        </left>
        <right/>
        <top style="thin">
          <color auto="1"/>
        </top>
        <bottom style="thin">
          <color auto="1"/>
        </bottom>
        <vertical style="medium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 style="medium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>
        <left/>
        <right style="medium">
          <color auto="1"/>
        </right>
        <top style="thin">
          <color auto="1"/>
        </top>
        <bottom style="thin">
          <color auto="1"/>
        </bottom>
        <vertical style="medium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thin">
          <color auto="1"/>
        </horizontal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</dxfs>
  <tableStyles count="2" defaultTableStyle="TableStyleMedium9" defaultPivotStyle="PivotStyleLight16">
    <tableStyle name="І курс-style" pivot="0" count="2">
      <tableStyleElement type="firstRowStripe" dxfId="9"/>
      <tableStyleElement type="secondRowStripe" dxfId="8"/>
    </tableStyle>
    <tableStyle name="І курс-style 2" pivot="0" count="2"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_13" displayName="Table_13" ref="G60:I65" headerRowCount="0" headerRowDxfId="5" dataDxfId="4" totalsRowDxfId="3">
  <tableColumns count="3">
    <tableColumn id="1" name="Column1" dataDxfId="2"/>
    <tableColumn id="2" name="Column2" dataDxfId="1"/>
    <tableColumn id="3" name="Column3" dataDxfId="0"/>
  </tableColumns>
  <tableStyleInfo name="І курс-style" showFirstColumn="1" showLastColumn="1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7"/>
  <sheetViews>
    <sheetView tabSelected="1" topLeftCell="A25" zoomScale="120" zoomScaleNormal="120" workbookViewId="0">
      <selection activeCell="C375" sqref="C375"/>
    </sheetView>
  </sheetViews>
  <sheetFormatPr defaultRowHeight="15" x14ac:dyDescent="0.25"/>
  <cols>
    <col min="1" max="1" width="10.7109375" customWidth="1"/>
    <col min="2" max="2" width="5.85546875" customWidth="1"/>
    <col min="3" max="5" width="10.7109375" customWidth="1"/>
    <col min="6" max="6" width="11.28515625" customWidth="1"/>
    <col min="7" max="11" width="10.7109375" customWidth="1"/>
    <col min="14" max="14" width="6.140625" customWidth="1"/>
  </cols>
  <sheetData>
    <row r="1" spans="2:14" ht="18" customHeight="1" x14ac:dyDescent="0.3">
      <c r="B1" s="320"/>
      <c r="C1" s="320"/>
      <c r="D1" s="320"/>
      <c r="E1" s="320"/>
      <c r="F1" s="321" t="s">
        <v>321</v>
      </c>
      <c r="G1" s="320"/>
      <c r="H1" s="320"/>
      <c r="I1" s="320"/>
      <c r="J1" s="320"/>
      <c r="K1" s="320"/>
      <c r="L1" s="320"/>
      <c r="M1" s="320"/>
      <c r="N1" s="320"/>
    </row>
    <row r="2" spans="2:14" ht="18" customHeight="1" thickBot="1" x14ac:dyDescent="0.35">
      <c r="B2" s="9"/>
      <c r="C2" s="9"/>
      <c r="D2" s="9"/>
      <c r="E2" s="9"/>
      <c r="F2" s="17" t="s">
        <v>21</v>
      </c>
      <c r="G2" s="9"/>
      <c r="H2" s="9"/>
      <c r="I2" s="9"/>
      <c r="J2" s="9"/>
      <c r="K2" s="9"/>
      <c r="L2" s="9"/>
      <c r="M2" s="9"/>
    </row>
    <row r="3" spans="2:14" ht="18" customHeight="1" x14ac:dyDescent="0.3">
      <c r="B3" s="18" t="s">
        <v>0</v>
      </c>
      <c r="C3" s="4"/>
      <c r="D3" s="5"/>
      <c r="E3" s="5"/>
      <c r="F3" s="19" t="s">
        <v>10</v>
      </c>
      <c r="G3" s="5"/>
      <c r="H3" s="5"/>
      <c r="I3" s="5"/>
      <c r="J3" s="44"/>
      <c r="K3" s="48" t="s">
        <v>14</v>
      </c>
      <c r="L3" s="14"/>
      <c r="M3" s="14"/>
    </row>
    <row r="4" spans="2:14" ht="18" customHeight="1" thickBot="1" x14ac:dyDescent="0.35">
      <c r="B4" s="20" t="s">
        <v>3</v>
      </c>
      <c r="C4" s="45"/>
      <c r="D4" s="46"/>
      <c r="E4" s="46"/>
      <c r="F4" s="46"/>
      <c r="G4" s="46"/>
      <c r="H4" s="46"/>
      <c r="I4" s="46"/>
      <c r="J4" s="47"/>
      <c r="K4" s="49" t="s">
        <v>13</v>
      </c>
      <c r="L4" s="42"/>
      <c r="M4" s="42"/>
    </row>
    <row r="5" spans="2:14" ht="18" customHeight="1" thickBot="1" x14ac:dyDescent="0.3">
      <c r="B5" s="826">
        <f>1</f>
        <v>1</v>
      </c>
      <c r="C5" s="827" t="s">
        <v>32</v>
      </c>
      <c r="D5" s="828"/>
      <c r="E5" s="828"/>
      <c r="F5" s="828"/>
      <c r="G5" s="828"/>
      <c r="H5" s="828"/>
      <c r="I5" s="828"/>
      <c r="J5" s="829"/>
      <c r="K5" s="830">
        <f>'ВЗД Факультета'!K6+'ВЗД Факультета'!K33+'ВЗД Факультета'!K56+'ВЗД Факультета'!K80+'ВЗД Факультета'!K105+'ВЗД Факультета'!K133</f>
        <v>123</v>
      </c>
      <c r="L5" s="42"/>
      <c r="M5" s="42"/>
    </row>
    <row r="6" spans="2:14" ht="18" customHeight="1" thickBot="1" x14ac:dyDescent="0.3">
      <c r="B6" s="826">
        <f>B5+1</f>
        <v>2</v>
      </c>
      <c r="C6" s="827" t="s">
        <v>30</v>
      </c>
      <c r="D6" s="828"/>
      <c r="E6" s="828"/>
      <c r="F6" s="828"/>
      <c r="G6" s="828"/>
      <c r="H6" s="828"/>
      <c r="I6" s="828"/>
      <c r="J6" s="829"/>
      <c r="K6" s="830">
        <f>'ВЗД Факультета'!K5+'ВЗД Факультета'!K31+'ВЗД Факультета'!K55+'ВЗД Факультета'!K82+'ВЗД Факультета'!K106+'ВЗД Факультета'!K131</f>
        <v>118</v>
      </c>
      <c r="L6" s="21"/>
      <c r="M6" s="21"/>
    </row>
    <row r="7" spans="2:14" ht="18" customHeight="1" thickBot="1" x14ac:dyDescent="0.3">
      <c r="B7" s="826">
        <f>B6+1</f>
        <v>3</v>
      </c>
      <c r="C7" s="827" t="s">
        <v>33</v>
      </c>
      <c r="D7" s="832"/>
      <c r="E7" s="832"/>
      <c r="F7" s="832"/>
      <c r="G7" s="832"/>
      <c r="H7" s="832"/>
      <c r="I7" s="832"/>
      <c r="J7" s="833"/>
      <c r="K7" s="830">
        <f>'ВЗД Факультета'!K8+'ВЗД Факультета'!K34+'ВЗД Факультета'!K58+'ВЗД Факультета'!K81+'ВЗД Факультета'!K109+'ВЗД Факультета'!K134</f>
        <v>32</v>
      </c>
      <c r="L7" s="21"/>
      <c r="M7" s="21"/>
    </row>
    <row r="8" spans="2:14" ht="18" customHeight="1" thickBot="1" x14ac:dyDescent="0.3">
      <c r="B8" s="826">
        <f>B7+1</f>
        <v>4</v>
      </c>
      <c r="C8" s="831" t="s">
        <v>84</v>
      </c>
      <c r="D8" s="828"/>
      <c r="E8" s="828"/>
      <c r="F8" s="828"/>
      <c r="G8" s="828"/>
      <c r="H8" s="828"/>
      <c r="I8" s="828"/>
      <c r="J8" s="829"/>
      <c r="K8" s="830">
        <f>'ВЗД Факультета'!K9+'ВЗД Факультета'!K32+'ВЗД Факультета'!K59+'ВЗД Факультета'!K84+'ВЗД Факультета'!K107+'ВЗД Факультета'!K130</f>
        <v>29</v>
      </c>
      <c r="L8" s="21"/>
      <c r="M8" s="21"/>
    </row>
    <row r="9" spans="2:14" ht="18" customHeight="1" thickBot="1" x14ac:dyDescent="0.3">
      <c r="B9" s="826">
        <f>B8+1</f>
        <v>5</v>
      </c>
      <c r="C9" s="827" t="s">
        <v>31</v>
      </c>
      <c r="D9" s="828"/>
      <c r="E9" s="828"/>
      <c r="F9" s="828"/>
      <c r="G9" s="828"/>
      <c r="H9" s="828"/>
      <c r="I9" s="828"/>
      <c r="J9" s="829"/>
      <c r="K9" s="830">
        <f>'ВЗД Факультета'!K7+'ВЗД Факультета'!K30+'ВЗД Факультета'!K57+'ВЗД Факультета'!K83+'ВЗД Факультета'!K108+'ВЗД Факультета'!K132</f>
        <v>19</v>
      </c>
      <c r="L9" s="21"/>
      <c r="M9" s="21"/>
    </row>
    <row r="10" spans="2:14" ht="18" customHeight="1" thickBot="1" x14ac:dyDescent="0.3">
      <c r="B10" s="341"/>
      <c r="C10" s="849"/>
      <c r="D10" s="849"/>
      <c r="E10" s="849"/>
      <c r="F10" s="849"/>
      <c r="G10" s="849"/>
      <c r="H10" s="849"/>
      <c r="I10" s="849"/>
      <c r="J10" s="850"/>
      <c r="K10" s="360">
        <f>SUM(K5:K9)</f>
        <v>321</v>
      </c>
      <c r="L10" s="22"/>
      <c r="M10" s="22"/>
    </row>
    <row r="11" spans="2:14" ht="18" customHeight="1" x14ac:dyDescent="0.25">
      <c r="B11" s="21"/>
      <c r="C11" s="22"/>
      <c r="D11" s="22"/>
      <c r="E11" s="22"/>
      <c r="F11" s="22"/>
      <c r="G11" s="22"/>
      <c r="H11" s="22"/>
      <c r="I11" s="22"/>
      <c r="J11" s="21"/>
      <c r="K11" s="43"/>
      <c r="L11" s="22"/>
      <c r="M11" s="22"/>
    </row>
    <row r="12" spans="2:14" ht="18" customHeight="1" thickBot="1" x14ac:dyDescent="0.35">
      <c r="B12" s="9"/>
      <c r="C12" s="9"/>
      <c r="D12" s="9"/>
      <c r="E12" s="9"/>
      <c r="F12" s="17" t="s">
        <v>22</v>
      </c>
      <c r="G12" s="9"/>
      <c r="H12" s="9"/>
      <c r="I12" s="9"/>
      <c r="J12" s="9"/>
      <c r="K12" s="9"/>
      <c r="L12" s="9"/>
      <c r="M12" s="9"/>
    </row>
    <row r="13" spans="2:14" ht="18" customHeight="1" x14ac:dyDescent="0.3">
      <c r="B13" s="18" t="s">
        <v>0</v>
      </c>
      <c r="C13" s="4"/>
      <c r="D13" s="5"/>
      <c r="E13" s="5"/>
      <c r="F13" s="19" t="s">
        <v>10</v>
      </c>
      <c r="G13" s="5"/>
      <c r="H13" s="5"/>
      <c r="I13" s="5"/>
      <c r="J13" s="44"/>
      <c r="K13" s="48" t="s">
        <v>14</v>
      </c>
      <c r="L13" s="14"/>
      <c r="M13" s="14"/>
    </row>
    <row r="14" spans="2:14" ht="18" customHeight="1" thickBot="1" x14ac:dyDescent="0.35">
      <c r="B14" s="326" t="s">
        <v>3</v>
      </c>
      <c r="C14" s="45"/>
      <c r="D14" s="46"/>
      <c r="E14" s="46"/>
      <c r="F14" s="46"/>
      <c r="G14" s="46"/>
      <c r="H14" s="46"/>
      <c r="I14" s="46"/>
      <c r="J14" s="47"/>
      <c r="K14" s="49" t="s">
        <v>13</v>
      </c>
      <c r="L14" s="42"/>
      <c r="M14" s="42"/>
    </row>
    <row r="15" spans="2:14" ht="18" customHeight="1" thickBot="1" x14ac:dyDescent="0.35">
      <c r="B15" s="834">
        <f>1</f>
        <v>1</v>
      </c>
      <c r="C15" s="835" t="s">
        <v>208</v>
      </c>
      <c r="D15" s="836"/>
      <c r="E15" s="836"/>
      <c r="F15" s="836"/>
      <c r="G15" s="836"/>
      <c r="H15" s="836"/>
      <c r="I15" s="836"/>
      <c r="J15" s="833"/>
      <c r="K15" s="830">
        <f>'ВЗД Факультета'!K16+'ВЗД Факультета'!K43+'ВЗД Факультета'!K65+'ВЗД Факультета'!K95+'ВЗД Факультета'!K121+'ВЗД Факультета'!K141</f>
        <v>92</v>
      </c>
      <c r="L15" s="21"/>
      <c r="M15" s="21"/>
    </row>
    <row r="16" spans="2:14" ht="18" customHeight="1" thickBot="1" x14ac:dyDescent="0.35">
      <c r="B16" s="834">
        <f>B15+1</f>
        <v>2</v>
      </c>
      <c r="C16" s="835" t="s">
        <v>36</v>
      </c>
      <c r="D16" s="851"/>
      <c r="E16" s="851"/>
      <c r="F16" s="851"/>
      <c r="G16" s="851"/>
      <c r="H16" s="851"/>
      <c r="I16" s="851"/>
      <c r="J16" s="829"/>
      <c r="K16" s="830">
        <f>'ВЗД Факультета'!K20+'ВЗД Факультета'!K41+'ВЗД Факультета'!K66+'ВЗД Факультета'!K92+'ВЗД Факультета'!K117+'ВЗД Факультета'!K140</f>
        <v>63</v>
      </c>
      <c r="L16" s="21"/>
      <c r="M16" s="21"/>
    </row>
    <row r="17" spans="2:14" ht="18" customHeight="1" thickBot="1" x14ac:dyDescent="0.3">
      <c r="B17" s="834">
        <f t="shared" ref="B17:B21" si="0">B16+1</f>
        <v>3</v>
      </c>
      <c r="C17" s="835" t="s">
        <v>35</v>
      </c>
      <c r="D17" s="837"/>
      <c r="E17" s="837"/>
      <c r="F17" s="837"/>
      <c r="G17" s="837"/>
      <c r="H17" s="837"/>
      <c r="I17" s="837"/>
      <c r="J17" s="838"/>
      <c r="K17" s="830">
        <f>'ВЗД Факультета'!K19+'ВЗД Факультета'!K44+'ВЗД Факультета'!K70+'ВЗД Факультета'!K90+'ВЗД Факультета'!K118+'ВЗД Факультета'!K142</f>
        <v>61</v>
      </c>
      <c r="L17" s="21"/>
      <c r="M17" s="21"/>
    </row>
    <row r="18" spans="2:14" ht="18" customHeight="1" thickBot="1" x14ac:dyDescent="0.3">
      <c r="B18" s="834">
        <f t="shared" si="0"/>
        <v>4</v>
      </c>
      <c r="C18" s="835" t="s">
        <v>34</v>
      </c>
      <c r="D18" s="828"/>
      <c r="E18" s="828"/>
      <c r="F18" s="828"/>
      <c r="G18" s="828"/>
      <c r="H18" s="828"/>
      <c r="I18" s="828"/>
      <c r="J18" s="829"/>
      <c r="K18" s="830">
        <f>'ВЗД Факультета'!K15+'ВЗД Факультета'!K42+'ВЗД Факультета'!K69+'ВЗД Факультета'!K93+'ВЗД Факультета'!K116+'ВЗД Факультета'!K143</f>
        <v>32</v>
      </c>
      <c r="L18" s="21"/>
      <c r="M18" s="21"/>
    </row>
    <row r="19" spans="2:14" ht="18" customHeight="1" thickBot="1" x14ac:dyDescent="0.35">
      <c r="B19" s="834">
        <f t="shared" si="0"/>
        <v>5</v>
      </c>
      <c r="C19" s="835" t="s">
        <v>37</v>
      </c>
      <c r="D19" s="851"/>
      <c r="E19" s="851"/>
      <c r="F19" s="851"/>
      <c r="G19" s="851"/>
      <c r="H19" s="851"/>
      <c r="I19" s="851"/>
      <c r="J19" s="829"/>
      <c r="K19" s="830">
        <f>'ВЗД Факультета'!K18+'ВЗД Факультета'!K45+'ВЗД Факультета'!K68+'ВЗД Факультета'!K94+'ВЗД Факультета'!K115+'ВЗД Факультета'!K144</f>
        <v>31</v>
      </c>
      <c r="L19" s="21"/>
      <c r="M19" s="21"/>
    </row>
    <row r="20" spans="2:14" ht="18" customHeight="1" thickBot="1" x14ac:dyDescent="0.35">
      <c r="B20" s="834">
        <f t="shared" si="0"/>
        <v>6</v>
      </c>
      <c r="C20" s="835" t="s">
        <v>38</v>
      </c>
      <c r="D20" s="851"/>
      <c r="E20" s="851"/>
      <c r="F20" s="851"/>
      <c r="G20" s="851"/>
      <c r="H20" s="851"/>
      <c r="I20" s="851"/>
      <c r="J20" s="829"/>
      <c r="K20" s="830">
        <f>'ВЗД Факультета'!K21+'ВЗД Факультета'!K46+'ВЗД Факультета'!K71+'ВЗД Факультета'!K91+'ВЗД Факультета'!K120+'ВЗД Факультета'!K145</f>
        <v>25</v>
      </c>
      <c r="L20" s="21"/>
      <c r="M20" s="21"/>
    </row>
    <row r="21" spans="2:14" ht="18" customHeight="1" thickBot="1" x14ac:dyDescent="0.35">
      <c r="B21" s="834">
        <f t="shared" si="0"/>
        <v>7</v>
      </c>
      <c r="C21" s="835" t="s">
        <v>39</v>
      </c>
      <c r="D21" s="851"/>
      <c r="E21" s="851"/>
      <c r="F21" s="851"/>
      <c r="G21" s="851"/>
      <c r="H21" s="851"/>
      <c r="I21" s="851"/>
      <c r="J21" s="829"/>
      <c r="K21" s="830">
        <f>'ВЗД Факультета'!K17+'ВЗД Факультета'!K40+'ВЗД Факультета'!K67+'ВЗД Факультета'!K96+'ВЗД Факультета'!K119+'ВЗД Факультета'!K146</f>
        <v>24</v>
      </c>
      <c r="L21" s="21"/>
      <c r="M21" s="21"/>
    </row>
    <row r="22" spans="2:14" ht="18" customHeight="1" thickBot="1" x14ac:dyDescent="0.35">
      <c r="B22" s="341"/>
      <c r="C22" s="852"/>
      <c r="D22" s="853"/>
      <c r="E22" s="853"/>
      <c r="F22" s="853"/>
      <c r="G22" s="853"/>
      <c r="H22" s="853"/>
      <c r="I22" s="853"/>
      <c r="J22" s="850"/>
      <c r="K22" s="360">
        <f>SUM(K15:K21)</f>
        <v>328</v>
      </c>
      <c r="L22" s="22"/>
      <c r="M22" s="22"/>
    </row>
    <row r="23" spans="2:14" ht="18" customHeight="1" x14ac:dyDescent="0.3">
      <c r="B23" s="21"/>
      <c r="C23" s="23"/>
      <c r="D23" s="10"/>
      <c r="E23" s="10"/>
      <c r="F23" s="10"/>
      <c r="G23" s="10"/>
      <c r="H23" s="10"/>
      <c r="I23" s="10"/>
      <c r="J23" s="21"/>
      <c r="K23" s="22"/>
      <c r="L23" s="22"/>
      <c r="M23" s="22"/>
    </row>
    <row r="24" spans="2:14" ht="18" customHeight="1" thickBot="1" x14ac:dyDescent="0.35">
      <c r="B24" s="21"/>
      <c r="C24" s="23"/>
      <c r="D24" s="10"/>
      <c r="E24" s="10"/>
      <c r="F24" s="10"/>
      <c r="G24" s="10"/>
      <c r="H24" s="10"/>
      <c r="I24" s="10"/>
      <c r="J24" s="21"/>
      <c r="K24" s="22"/>
      <c r="L24" s="22"/>
      <c r="M24" s="22"/>
    </row>
    <row r="25" spans="2:14" ht="18" customHeight="1" thickBot="1" x14ac:dyDescent="0.35">
      <c r="B25" s="24"/>
      <c r="C25" s="25"/>
      <c r="D25" s="39"/>
      <c r="E25" s="1" t="s">
        <v>29</v>
      </c>
      <c r="F25" s="26"/>
      <c r="G25" s="39"/>
      <c r="H25" s="26"/>
      <c r="I25" s="26"/>
      <c r="J25" s="2"/>
      <c r="K25" s="2"/>
      <c r="L25" s="27"/>
      <c r="M25" s="28"/>
    </row>
    <row r="26" spans="2:14" ht="18" customHeight="1" thickBot="1" x14ac:dyDescent="0.35">
      <c r="B26" s="3" t="s">
        <v>0</v>
      </c>
      <c r="C26" s="6"/>
      <c r="D26" s="7" t="s">
        <v>6</v>
      </c>
      <c r="E26" s="29"/>
      <c r="F26" s="30" t="s">
        <v>1</v>
      </c>
      <c r="G26" s="31"/>
      <c r="H26" s="32" t="s">
        <v>2</v>
      </c>
      <c r="I26" s="32"/>
      <c r="J26" s="33"/>
      <c r="K26" s="6"/>
      <c r="L26" s="7" t="s">
        <v>24</v>
      </c>
      <c r="M26" s="29"/>
    </row>
    <row r="27" spans="2:14" ht="18" customHeight="1" thickBot="1" x14ac:dyDescent="0.35">
      <c r="B27" s="12" t="s">
        <v>3</v>
      </c>
      <c r="C27" s="11" t="s">
        <v>7</v>
      </c>
      <c r="D27" s="11" t="s">
        <v>8</v>
      </c>
      <c r="E27" s="8" t="s">
        <v>9</v>
      </c>
      <c r="F27" s="34" t="s">
        <v>4</v>
      </c>
      <c r="G27" s="38"/>
      <c r="H27" s="35"/>
      <c r="I27" s="36"/>
      <c r="J27" s="37"/>
      <c r="K27" s="11" t="s">
        <v>7</v>
      </c>
      <c r="L27" s="11" t="s">
        <v>8</v>
      </c>
      <c r="M27" s="8" t="s">
        <v>9</v>
      </c>
    </row>
    <row r="28" spans="2:14" ht="18" customHeight="1" thickBot="1" x14ac:dyDescent="0.3">
      <c r="B28" s="380">
        <f>1</f>
        <v>1</v>
      </c>
      <c r="C28" s="381" t="s">
        <v>70</v>
      </c>
      <c r="D28" s="382" t="s">
        <v>70</v>
      </c>
      <c r="E28" s="383" t="s">
        <v>69</v>
      </c>
      <c r="F28" s="189" t="s">
        <v>300</v>
      </c>
      <c r="G28" s="384" t="s">
        <v>301</v>
      </c>
      <c r="H28" s="385"/>
      <c r="I28" s="386"/>
      <c r="J28" s="379"/>
      <c r="K28" s="336" t="s">
        <v>64</v>
      </c>
      <c r="L28" s="362" t="s">
        <v>116</v>
      </c>
      <c r="M28" s="363" t="s">
        <v>63</v>
      </c>
      <c r="N28" s="40">
        <f>1</f>
        <v>1</v>
      </c>
    </row>
    <row r="29" spans="2:14" ht="18" customHeight="1" x14ac:dyDescent="0.25">
      <c r="B29" s="125">
        <f t="shared" ref="B29:B48" si="1">B28+1</f>
        <v>2</v>
      </c>
      <c r="C29" s="387" t="s">
        <v>58</v>
      </c>
      <c r="D29" s="366" t="s">
        <v>59</v>
      </c>
      <c r="E29" s="388" t="s">
        <v>60</v>
      </c>
      <c r="F29" s="371" t="s">
        <v>61</v>
      </c>
      <c r="G29" s="389" t="s">
        <v>62</v>
      </c>
      <c r="H29" s="390"/>
      <c r="I29" s="391"/>
      <c r="J29" s="397"/>
      <c r="K29" s="257" t="s">
        <v>63</v>
      </c>
      <c r="L29" s="375" t="s">
        <v>64</v>
      </c>
      <c r="M29" s="398" t="s">
        <v>65</v>
      </c>
      <c r="N29" s="40">
        <f>1</f>
        <v>1</v>
      </c>
    </row>
    <row r="30" spans="2:14" ht="18" customHeight="1" x14ac:dyDescent="0.25">
      <c r="B30" s="104">
        <f t="shared" si="1"/>
        <v>3</v>
      </c>
      <c r="C30" s="364"/>
      <c r="D30" s="367"/>
      <c r="E30" s="337"/>
      <c r="F30" s="110" t="s">
        <v>61</v>
      </c>
      <c r="G30" s="43" t="s">
        <v>340</v>
      </c>
      <c r="H30" s="303"/>
      <c r="I30" s="377"/>
      <c r="J30" s="112"/>
      <c r="K30" s="239" t="s">
        <v>73</v>
      </c>
      <c r="L30" s="375"/>
      <c r="M30" s="399"/>
      <c r="N30" s="21">
        <f t="shared" ref="N30:N48" si="2">N29+1</f>
        <v>2</v>
      </c>
    </row>
    <row r="31" spans="2:14" ht="18" customHeight="1" x14ac:dyDescent="0.25">
      <c r="B31" s="104">
        <f t="shared" si="1"/>
        <v>4</v>
      </c>
      <c r="C31" s="365" t="s">
        <v>58</v>
      </c>
      <c r="D31" s="368" t="s">
        <v>60</v>
      </c>
      <c r="E31" s="337" t="s">
        <v>66</v>
      </c>
      <c r="F31" s="110" t="s">
        <v>61</v>
      </c>
      <c r="G31" s="372" t="s">
        <v>67</v>
      </c>
      <c r="H31" s="120"/>
      <c r="I31" s="378"/>
      <c r="J31" s="112"/>
      <c r="K31" s="239" t="s">
        <v>63</v>
      </c>
      <c r="L31" s="375" t="s">
        <v>68</v>
      </c>
      <c r="M31" s="400" t="s">
        <v>64</v>
      </c>
      <c r="N31" s="21">
        <f t="shared" si="2"/>
        <v>3</v>
      </c>
    </row>
    <row r="32" spans="2:14" ht="18" customHeight="1" x14ac:dyDescent="0.25">
      <c r="B32" s="104">
        <f t="shared" si="1"/>
        <v>5</v>
      </c>
      <c r="C32" s="365" t="s">
        <v>69</v>
      </c>
      <c r="D32" s="369" t="s">
        <v>70</v>
      </c>
      <c r="E32" s="337" t="s">
        <v>66</v>
      </c>
      <c r="F32" s="110" t="s">
        <v>61</v>
      </c>
      <c r="G32" s="373" t="s">
        <v>71</v>
      </c>
      <c r="H32" s="120"/>
      <c r="I32" s="378"/>
      <c r="J32" s="112"/>
      <c r="K32" s="239" t="s">
        <v>64</v>
      </c>
      <c r="L32" s="376" t="s">
        <v>65</v>
      </c>
      <c r="M32" s="400" t="s">
        <v>68</v>
      </c>
      <c r="N32" s="21">
        <f t="shared" si="2"/>
        <v>4</v>
      </c>
    </row>
    <row r="33" spans="2:14" ht="18" customHeight="1" x14ac:dyDescent="0.25">
      <c r="B33" s="104">
        <f t="shared" si="1"/>
        <v>6</v>
      </c>
      <c r="C33" s="365" t="s">
        <v>58</v>
      </c>
      <c r="D33" s="368" t="s">
        <v>59</v>
      </c>
      <c r="E33" s="337" t="s">
        <v>60</v>
      </c>
      <c r="F33" s="110" t="s">
        <v>61</v>
      </c>
      <c r="G33" s="373" t="s">
        <v>72</v>
      </c>
      <c r="H33" s="120"/>
      <c r="I33" s="121"/>
      <c r="J33" s="304"/>
      <c r="K33" s="239" t="s">
        <v>65</v>
      </c>
      <c r="L33" s="375" t="s">
        <v>63</v>
      </c>
      <c r="M33" s="400" t="s">
        <v>73</v>
      </c>
      <c r="N33" s="21">
        <f t="shared" si="2"/>
        <v>5</v>
      </c>
    </row>
    <row r="34" spans="2:14" ht="18" customHeight="1" x14ac:dyDescent="0.25">
      <c r="B34" s="104">
        <f t="shared" si="1"/>
        <v>7</v>
      </c>
      <c r="C34" s="340"/>
      <c r="D34" s="367"/>
      <c r="E34" s="337"/>
      <c r="F34" s="110" t="s">
        <v>61</v>
      </c>
      <c r="G34" s="43" t="s">
        <v>341</v>
      </c>
      <c r="H34" s="338"/>
      <c r="I34" s="339"/>
      <c r="J34" s="141"/>
      <c r="K34" s="239" t="s">
        <v>65</v>
      </c>
      <c r="L34" s="124"/>
      <c r="M34" s="143"/>
      <c r="N34" s="21">
        <f t="shared" si="2"/>
        <v>6</v>
      </c>
    </row>
    <row r="35" spans="2:14" ht="18" customHeight="1" thickBot="1" x14ac:dyDescent="0.3">
      <c r="B35" s="185">
        <f t="shared" si="1"/>
        <v>8</v>
      </c>
      <c r="C35" s="392"/>
      <c r="D35" s="370"/>
      <c r="E35" s="393"/>
      <c r="F35" s="374" t="s">
        <v>61</v>
      </c>
      <c r="G35" s="330" t="s">
        <v>342</v>
      </c>
      <c r="H35" s="394"/>
      <c r="I35" s="395"/>
      <c r="J35" s="396"/>
      <c r="K35" s="239" t="s">
        <v>65</v>
      </c>
      <c r="L35" s="124"/>
      <c r="M35" s="144"/>
      <c r="N35" s="21">
        <f t="shared" si="2"/>
        <v>7</v>
      </c>
    </row>
    <row r="36" spans="2:14" ht="18" customHeight="1" x14ac:dyDescent="0.25">
      <c r="B36" s="114">
        <f t="shared" si="1"/>
        <v>9</v>
      </c>
      <c r="C36" s="410" t="s">
        <v>70</v>
      </c>
      <c r="D36" s="401" t="s">
        <v>59</v>
      </c>
      <c r="E36" s="401" t="s">
        <v>66</v>
      </c>
      <c r="F36" s="129" t="s">
        <v>260</v>
      </c>
      <c r="G36" s="405" t="s">
        <v>261</v>
      </c>
      <c r="I36" s="56"/>
      <c r="J36" s="407"/>
      <c r="K36" s="410" t="s">
        <v>63</v>
      </c>
      <c r="L36" s="411" t="s">
        <v>88</v>
      </c>
      <c r="M36" s="403" t="s">
        <v>64</v>
      </c>
      <c r="N36" s="40">
        <f>1</f>
        <v>1</v>
      </c>
    </row>
    <row r="37" spans="2:14" ht="18" customHeight="1" x14ac:dyDescent="0.25">
      <c r="B37" s="138">
        <f t="shared" si="1"/>
        <v>10</v>
      </c>
      <c r="C37" s="328" t="s">
        <v>70</v>
      </c>
      <c r="D37" s="401"/>
      <c r="E37" s="401"/>
      <c r="F37" s="108" t="s">
        <v>260</v>
      </c>
      <c r="G37" s="402" t="s">
        <v>343</v>
      </c>
      <c r="H37" s="229"/>
      <c r="I37" s="169"/>
      <c r="J37" s="408"/>
      <c r="K37" s="328" t="s">
        <v>63</v>
      </c>
      <c r="L37" s="409"/>
      <c r="M37" s="404"/>
      <c r="N37" s="21">
        <f t="shared" si="2"/>
        <v>2</v>
      </c>
    </row>
    <row r="38" spans="2:14" ht="18" customHeight="1" x14ac:dyDescent="0.25">
      <c r="B38" s="138">
        <f t="shared" si="1"/>
        <v>11</v>
      </c>
      <c r="C38" s="328" t="s">
        <v>70</v>
      </c>
      <c r="D38" s="401" t="s">
        <v>59</v>
      </c>
      <c r="E38" s="401" t="s">
        <v>66</v>
      </c>
      <c r="F38" s="108" t="s">
        <v>260</v>
      </c>
      <c r="G38" s="405" t="s">
        <v>262</v>
      </c>
      <c r="I38" s="56"/>
      <c r="J38" s="407"/>
      <c r="K38" s="328" t="s">
        <v>63</v>
      </c>
      <c r="L38" s="409" t="s">
        <v>88</v>
      </c>
      <c r="M38" s="404" t="s">
        <v>64</v>
      </c>
      <c r="N38" s="21">
        <f t="shared" si="2"/>
        <v>3</v>
      </c>
    </row>
    <row r="39" spans="2:14" ht="18" customHeight="1" x14ac:dyDescent="0.25">
      <c r="B39" s="138">
        <f t="shared" si="1"/>
        <v>12</v>
      </c>
      <c r="C39" s="328" t="s">
        <v>70</v>
      </c>
      <c r="D39" s="401" t="s">
        <v>59</v>
      </c>
      <c r="E39" s="401" t="s">
        <v>66</v>
      </c>
      <c r="F39" s="108" t="s">
        <v>260</v>
      </c>
      <c r="G39" s="402" t="s">
        <v>263</v>
      </c>
      <c r="H39" s="406"/>
      <c r="I39" s="169"/>
      <c r="J39" s="408"/>
      <c r="K39" s="328" t="s">
        <v>63</v>
      </c>
      <c r="L39" s="409" t="s">
        <v>88</v>
      </c>
      <c r="M39" s="404" t="s">
        <v>64</v>
      </c>
      <c r="N39" s="21">
        <f t="shared" si="2"/>
        <v>4</v>
      </c>
    </row>
    <row r="40" spans="2:14" ht="18" customHeight="1" x14ac:dyDescent="0.25">
      <c r="B40" s="138">
        <f t="shared" si="1"/>
        <v>13</v>
      </c>
      <c r="C40" s="328" t="s">
        <v>70</v>
      </c>
      <c r="D40" s="401" t="s">
        <v>59</v>
      </c>
      <c r="E40" s="401" t="s">
        <v>66</v>
      </c>
      <c r="F40" s="108" t="s">
        <v>260</v>
      </c>
      <c r="G40" s="405" t="s">
        <v>264</v>
      </c>
      <c r="I40" s="56"/>
      <c r="J40" s="407"/>
      <c r="K40" s="328" t="s">
        <v>63</v>
      </c>
      <c r="L40" s="409" t="s">
        <v>88</v>
      </c>
      <c r="M40" s="404" t="s">
        <v>64</v>
      </c>
      <c r="N40" s="21">
        <f t="shared" si="2"/>
        <v>5</v>
      </c>
    </row>
    <row r="41" spans="2:14" ht="18" customHeight="1" x14ac:dyDescent="0.25">
      <c r="B41" s="138">
        <f t="shared" si="1"/>
        <v>14</v>
      </c>
      <c r="C41" s="328" t="s">
        <v>70</v>
      </c>
      <c r="D41" s="401" t="s">
        <v>59</v>
      </c>
      <c r="E41" s="401" t="s">
        <v>66</v>
      </c>
      <c r="F41" s="108" t="s">
        <v>260</v>
      </c>
      <c r="G41" s="402" t="s">
        <v>265</v>
      </c>
      <c r="H41" s="406"/>
      <c r="I41" s="169"/>
      <c r="J41" s="408"/>
      <c r="K41" s="328" t="s">
        <v>63</v>
      </c>
      <c r="L41" s="409" t="s">
        <v>88</v>
      </c>
      <c r="M41" s="404" t="s">
        <v>64</v>
      </c>
      <c r="N41" s="21">
        <f t="shared" si="2"/>
        <v>6</v>
      </c>
    </row>
    <row r="42" spans="2:14" ht="18" customHeight="1" thickBot="1" x14ac:dyDescent="0.3">
      <c r="B42" s="115">
        <f t="shared" si="1"/>
        <v>15</v>
      </c>
      <c r="C42" s="429" t="s">
        <v>70</v>
      </c>
      <c r="D42" s="430" t="s">
        <v>59</v>
      </c>
      <c r="E42" s="430" t="s">
        <v>66</v>
      </c>
      <c r="F42" s="431" t="s">
        <v>260</v>
      </c>
      <c r="G42" s="405" t="s">
        <v>266</v>
      </c>
      <c r="I42" s="56"/>
      <c r="J42" s="407"/>
      <c r="K42" s="429" t="s">
        <v>63</v>
      </c>
      <c r="L42" s="432" t="s">
        <v>88</v>
      </c>
      <c r="M42" s="433" t="s">
        <v>64</v>
      </c>
      <c r="N42" s="21">
        <f t="shared" si="2"/>
        <v>7</v>
      </c>
    </row>
    <row r="43" spans="2:14" ht="18" customHeight="1" x14ac:dyDescent="0.25">
      <c r="B43" s="170">
        <f t="shared" si="1"/>
        <v>16</v>
      </c>
      <c r="C43" s="843" t="s">
        <v>70</v>
      </c>
      <c r="D43" s="443"/>
      <c r="E43" s="403"/>
      <c r="F43" s="198" t="s">
        <v>302</v>
      </c>
      <c r="G43" s="841" t="s">
        <v>344</v>
      </c>
      <c r="H43" s="435"/>
      <c r="I43" s="265"/>
      <c r="J43" s="436"/>
      <c r="K43" s="149" t="s">
        <v>64</v>
      </c>
      <c r="L43" s="411"/>
      <c r="M43" s="434"/>
      <c r="N43" s="40">
        <f>1</f>
        <v>1</v>
      </c>
    </row>
    <row r="44" spans="2:14" ht="18" customHeight="1" x14ac:dyDescent="0.25">
      <c r="B44" s="138">
        <f t="shared" si="1"/>
        <v>17</v>
      </c>
      <c r="C44" s="261" t="s">
        <v>70</v>
      </c>
      <c r="D44" s="422" t="s">
        <v>70</v>
      </c>
      <c r="E44" s="441" t="s">
        <v>59</v>
      </c>
      <c r="F44" s="428" t="s">
        <v>302</v>
      </c>
      <c r="G44" s="423" t="s">
        <v>337</v>
      </c>
      <c r="H44" s="317"/>
      <c r="I44" s="318"/>
      <c r="J44" s="213"/>
      <c r="K44" s="685" t="s">
        <v>64</v>
      </c>
      <c r="L44" s="844" t="s">
        <v>68</v>
      </c>
      <c r="M44" s="424" t="s">
        <v>73</v>
      </c>
      <c r="N44" s="21">
        <f t="shared" si="2"/>
        <v>2</v>
      </c>
    </row>
    <row r="45" spans="2:14" ht="18" customHeight="1" x14ac:dyDescent="0.25">
      <c r="B45" s="138">
        <f t="shared" si="1"/>
        <v>18</v>
      </c>
      <c r="C45" s="108" t="s">
        <v>70</v>
      </c>
      <c r="D45" s="444" t="s">
        <v>70</v>
      </c>
      <c r="E45" s="441" t="s">
        <v>58</v>
      </c>
      <c r="F45" s="214" t="s">
        <v>302</v>
      </c>
      <c r="G45" s="202" t="s">
        <v>338</v>
      </c>
      <c r="H45" s="203"/>
      <c r="I45" s="204"/>
      <c r="J45" s="205"/>
      <c r="K45" s="154" t="s">
        <v>63</v>
      </c>
      <c r="L45" s="844" t="s">
        <v>88</v>
      </c>
      <c r="M45" s="439" t="s">
        <v>116</v>
      </c>
      <c r="N45" s="21">
        <f t="shared" si="2"/>
        <v>3</v>
      </c>
    </row>
    <row r="46" spans="2:14" ht="18" customHeight="1" thickBot="1" x14ac:dyDescent="0.3">
      <c r="B46" s="116">
        <f t="shared" si="1"/>
        <v>19</v>
      </c>
      <c r="C46" s="272" t="s">
        <v>58</v>
      </c>
      <c r="D46" s="445" t="s">
        <v>58</v>
      </c>
      <c r="E46" s="442" t="s">
        <v>66</v>
      </c>
      <c r="F46" s="437" t="s">
        <v>302</v>
      </c>
      <c r="G46" s="224" t="s">
        <v>339</v>
      </c>
      <c r="H46" s="225"/>
      <c r="I46" s="226"/>
      <c r="J46" s="227"/>
      <c r="K46" s="155" t="s">
        <v>115</v>
      </c>
      <c r="L46" s="845" t="s">
        <v>88</v>
      </c>
      <c r="M46" s="440" t="s">
        <v>16</v>
      </c>
      <c r="N46" s="21">
        <f t="shared" si="2"/>
        <v>4</v>
      </c>
    </row>
    <row r="47" spans="2:14" ht="18" customHeight="1" x14ac:dyDescent="0.25">
      <c r="B47" s="125">
        <f>B46+1</f>
        <v>20</v>
      </c>
      <c r="C47" s="843" t="s">
        <v>70</v>
      </c>
      <c r="D47" s="419" t="s">
        <v>63</v>
      </c>
      <c r="E47" s="419" t="s">
        <v>73</v>
      </c>
      <c r="F47" s="119" t="s">
        <v>303</v>
      </c>
      <c r="G47" s="283" t="s">
        <v>336</v>
      </c>
      <c r="H47" s="427"/>
      <c r="I47" s="282"/>
      <c r="J47" s="126"/>
      <c r="K47" s="129" t="s">
        <v>88</v>
      </c>
      <c r="L47" s="420" t="s">
        <v>88</v>
      </c>
      <c r="M47" s="421" t="s">
        <v>68</v>
      </c>
      <c r="N47" s="40">
        <f>1</f>
        <v>1</v>
      </c>
    </row>
    <row r="48" spans="2:14" ht="18" customHeight="1" thickBot="1" x14ac:dyDescent="0.3">
      <c r="B48" s="106">
        <f t="shared" si="1"/>
        <v>21</v>
      </c>
      <c r="C48" s="109" t="s">
        <v>70</v>
      </c>
      <c r="D48" s="415" t="s">
        <v>63</v>
      </c>
      <c r="E48" s="415" t="s">
        <v>73</v>
      </c>
      <c r="F48" s="416" t="s">
        <v>303</v>
      </c>
      <c r="G48" s="249" t="s">
        <v>335</v>
      </c>
      <c r="H48" s="361"/>
      <c r="I48" s="308"/>
      <c r="J48" s="236"/>
      <c r="K48" s="109" t="s">
        <v>88</v>
      </c>
      <c r="L48" s="417" t="s">
        <v>88</v>
      </c>
      <c r="M48" s="418" t="s">
        <v>68</v>
      </c>
      <c r="N48" s="21">
        <f t="shared" si="2"/>
        <v>2</v>
      </c>
    </row>
    <row r="49" spans="2:14" ht="18" customHeight="1" x14ac:dyDescent="0.25">
      <c r="B49" s="41"/>
      <c r="C49" s="52"/>
      <c r="D49" s="52"/>
      <c r="E49" s="53"/>
      <c r="F49" s="299"/>
      <c r="G49" s="54"/>
      <c r="H49" s="54"/>
      <c r="I49" s="299"/>
      <c r="J49" s="55"/>
      <c r="K49" s="78"/>
      <c r="L49" s="57"/>
      <c r="M49" s="57"/>
      <c r="N49" s="21"/>
    </row>
    <row r="50" spans="2:14" ht="18" customHeight="1" thickBot="1" x14ac:dyDescent="0.3">
      <c r="B50" s="41"/>
      <c r="C50" s="52"/>
      <c r="D50" s="52"/>
      <c r="E50" s="53"/>
      <c r="F50" s="299"/>
      <c r="G50" s="54"/>
      <c r="H50" s="54"/>
      <c r="I50" s="299"/>
      <c r="J50" s="55"/>
      <c r="K50" s="56"/>
      <c r="L50" s="57"/>
      <c r="M50" s="57"/>
      <c r="N50" s="21"/>
    </row>
    <row r="51" spans="2:14" ht="18" customHeight="1" thickBot="1" x14ac:dyDescent="0.35">
      <c r="B51" s="24"/>
      <c r="C51" s="25"/>
      <c r="D51" s="39"/>
      <c r="E51" s="1" t="s">
        <v>28</v>
      </c>
      <c r="F51" s="26"/>
      <c r="G51" s="39"/>
      <c r="H51" s="26"/>
      <c r="I51" s="26"/>
      <c r="J51" s="2"/>
      <c r="K51" s="2"/>
      <c r="L51" s="27"/>
      <c r="M51" s="28"/>
    </row>
    <row r="52" spans="2:14" ht="18" customHeight="1" thickBot="1" x14ac:dyDescent="0.35">
      <c r="B52" s="3" t="s">
        <v>0</v>
      </c>
      <c r="C52" s="6"/>
      <c r="D52" s="7" t="s">
        <v>5</v>
      </c>
      <c r="E52" s="29"/>
      <c r="F52" s="30" t="s">
        <v>1</v>
      </c>
      <c r="G52" s="31"/>
      <c r="H52" s="32" t="s">
        <v>2</v>
      </c>
      <c r="I52" s="32"/>
      <c r="J52" s="33"/>
      <c r="K52" s="6"/>
      <c r="L52" s="7" t="s">
        <v>6</v>
      </c>
      <c r="M52" s="29"/>
    </row>
    <row r="53" spans="2:14" ht="18" customHeight="1" thickBot="1" x14ac:dyDescent="0.35">
      <c r="B53" s="12" t="s">
        <v>3</v>
      </c>
      <c r="C53" s="11" t="s">
        <v>7</v>
      </c>
      <c r="D53" s="11" t="s">
        <v>8</v>
      </c>
      <c r="E53" s="8" t="s">
        <v>9</v>
      </c>
      <c r="F53" s="34" t="s">
        <v>4</v>
      </c>
      <c r="G53" s="38"/>
      <c r="H53" s="35"/>
      <c r="I53" s="36"/>
      <c r="J53" s="37"/>
      <c r="K53" s="11" t="s">
        <v>7</v>
      </c>
      <c r="L53" s="11" t="s">
        <v>8</v>
      </c>
      <c r="M53" s="8" t="s">
        <v>9</v>
      </c>
    </row>
    <row r="54" spans="2:14" ht="18" customHeight="1" x14ac:dyDescent="0.25">
      <c r="B54" s="113">
        <f>1</f>
        <v>1</v>
      </c>
      <c r="C54" s="149" t="s">
        <v>70</v>
      </c>
      <c r="D54" s="508" t="s">
        <v>59</v>
      </c>
      <c r="E54" s="522" t="s">
        <v>58</v>
      </c>
      <c r="F54" s="540" t="s">
        <v>231</v>
      </c>
      <c r="G54" s="531" t="s">
        <v>232</v>
      </c>
      <c r="H54" s="532"/>
      <c r="I54" s="532"/>
      <c r="J54" s="533"/>
      <c r="K54" s="528" t="s">
        <v>63</v>
      </c>
      <c r="L54" s="504" t="s">
        <v>63</v>
      </c>
      <c r="M54" s="421" t="s">
        <v>116</v>
      </c>
      <c r="N54" s="40">
        <f>1</f>
        <v>1</v>
      </c>
    </row>
    <row r="55" spans="2:14" ht="18" customHeight="1" x14ac:dyDescent="0.25">
      <c r="B55" s="114">
        <f>B54+1</f>
        <v>2</v>
      </c>
      <c r="C55" s="108" t="s">
        <v>70</v>
      </c>
      <c r="D55" s="438" t="s">
        <v>70</v>
      </c>
      <c r="E55" s="337" t="s">
        <v>66</v>
      </c>
      <c r="F55" s="541" t="s">
        <v>231</v>
      </c>
      <c r="G55" s="534" t="s">
        <v>233</v>
      </c>
      <c r="H55" s="535"/>
      <c r="I55" s="535"/>
      <c r="J55" s="536"/>
      <c r="K55" s="529" t="s">
        <v>63</v>
      </c>
      <c r="L55" s="524" t="s">
        <v>139</v>
      </c>
      <c r="M55" s="525" t="s">
        <v>63</v>
      </c>
      <c r="N55" s="21">
        <f t="shared" ref="N55:N78" si="3">N54+1</f>
        <v>2</v>
      </c>
    </row>
    <row r="56" spans="2:14" ht="18" customHeight="1" thickBot="1" x14ac:dyDescent="0.3">
      <c r="B56" s="115">
        <f>B55+1</f>
        <v>3</v>
      </c>
      <c r="C56" s="109" t="s">
        <v>70</v>
      </c>
      <c r="D56" s="527" t="s">
        <v>70</v>
      </c>
      <c r="E56" s="474" t="s">
        <v>66</v>
      </c>
      <c r="F56" s="307" t="s">
        <v>231</v>
      </c>
      <c r="G56" s="537" t="s">
        <v>234</v>
      </c>
      <c r="H56" s="538"/>
      <c r="I56" s="538"/>
      <c r="J56" s="539"/>
      <c r="K56" s="530" t="s">
        <v>63</v>
      </c>
      <c r="L56" s="526" t="s">
        <v>139</v>
      </c>
      <c r="M56" s="468" t="s">
        <v>63</v>
      </c>
      <c r="N56" s="21">
        <f t="shared" si="3"/>
        <v>3</v>
      </c>
    </row>
    <row r="57" spans="2:14" ht="18" customHeight="1" thickBot="1" x14ac:dyDescent="0.3">
      <c r="B57" s="296">
        <f>B56+1</f>
        <v>4</v>
      </c>
      <c r="C57" s="108" t="s">
        <v>70</v>
      </c>
      <c r="D57" s="500" t="s">
        <v>59</v>
      </c>
      <c r="E57" s="546" t="s">
        <v>296</v>
      </c>
      <c r="F57" s="459" t="s">
        <v>297</v>
      </c>
      <c r="G57" s="855" t="s">
        <v>298</v>
      </c>
      <c r="H57" s="542"/>
      <c r="I57" s="542"/>
      <c r="J57" s="543"/>
      <c r="K57" s="414" t="s">
        <v>73</v>
      </c>
      <c r="L57" s="544" t="s">
        <v>299</v>
      </c>
      <c r="M57" s="545" t="s">
        <v>214</v>
      </c>
      <c r="N57" s="40">
        <f>1</f>
        <v>1</v>
      </c>
    </row>
    <row r="58" spans="2:14" ht="18" customHeight="1" x14ac:dyDescent="0.25">
      <c r="B58" s="125">
        <f>B57+1</f>
        <v>5</v>
      </c>
      <c r="C58" s="129" t="s">
        <v>70</v>
      </c>
      <c r="D58" s="553">
        <v>45315</v>
      </c>
      <c r="E58" s="559">
        <v>45293</v>
      </c>
      <c r="F58" s="561" t="s">
        <v>304</v>
      </c>
      <c r="G58" s="562" t="s">
        <v>348</v>
      </c>
      <c r="H58" s="342"/>
      <c r="I58" s="563"/>
      <c r="J58" s="332"/>
      <c r="K58" s="266" t="s">
        <v>65</v>
      </c>
      <c r="L58" s="547">
        <v>45309</v>
      </c>
      <c r="M58" s="548">
        <v>45346</v>
      </c>
      <c r="N58" s="40">
        <f>1</f>
        <v>1</v>
      </c>
    </row>
    <row r="59" spans="2:14" ht="18" customHeight="1" x14ac:dyDescent="0.25">
      <c r="B59" s="114">
        <f t="shared" ref="B59" si="4">B58+1</f>
        <v>6</v>
      </c>
      <c r="C59" s="108" t="s">
        <v>60</v>
      </c>
      <c r="D59" s="554">
        <v>45315</v>
      </c>
      <c r="E59" s="556">
        <v>45293</v>
      </c>
      <c r="F59" s="570" t="s">
        <v>304</v>
      </c>
      <c r="G59" s="564" t="s">
        <v>351</v>
      </c>
      <c r="H59" s="557"/>
      <c r="I59" s="555"/>
      <c r="J59" s="334"/>
      <c r="K59" s="239" t="s">
        <v>65</v>
      </c>
      <c r="L59" s="549">
        <v>45308</v>
      </c>
      <c r="M59" s="550">
        <v>45310</v>
      </c>
      <c r="N59" s="21">
        <f t="shared" si="3"/>
        <v>2</v>
      </c>
    </row>
    <row r="60" spans="2:14" ht="18" customHeight="1" x14ac:dyDescent="0.25">
      <c r="B60" s="114">
        <f>B59+1</f>
        <v>7</v>
      </c>
      <c r="C60" s="108" t="s">
        <v>70</v>
      </c>
      <c r="D60" s="401"/>
      <c r="E60" s="413"/>
      <c r="F60" s="108" t="s">
        <v>304</v>
      </c>
      <c r="G60" s="794" t="s">
        <v>349</v>
      </c>
      <c r="H60" s="406"/>
      <c r="I60" s="169"/>
      <c r="J60" s="291"/>
      <c r="K60" s="239" t="s">
        <v>65</v>
      </c>
      <c r="L60" s="409"/>
      <c r="M60" s="404"/>
      <c r="N60" s="21">
        <f>N59+1</f>
        <v>3</v>
      </c>
    </row>
    <row r="61" spans="2:14" ht="18" customHeight="1" x14ac:dyDescent="0.25">
      <c r="B61" s="104">
        <f t="shared" ref="B61:B92" si="5">B60+1</f>
        <v>8</v>
      </c>
      <c r="C61" s="108" t="s">
        <v>70</v>
      </c>
      <c r="D61" s="554">
        <v>45315</v>
      </c>
      <c r="E61" s="556">
        <v>45293</v>
      </c>
      <c r="F61" s="569" t="s">
        <v>304</v>
      </c>
      <c r="G61" s="566" t="s">
        <v>350</v>
      </c>
      <c r="H61" s="567"/>
      <c r="I61" s="567"/>
      <c r="J61" s="334"/>
      <c r="K61" s="162" t="s">
        <v>64</v>
      </c>
      <c r="L61" s="549">
        <v>45308</v>
      </c>
      <c r="M61" s="550">
        <v>45324</v>
      </c>
      <c r="N61" s="21">
        <f t="shared" si="3"/>
        <v>4</v>
      </c>
    </row>
    <row r="62" spans="2:14" ht="18" customHeight="1" x14ac:dyDescent="0.25">
      <c r="B62" s="104">
        <f t="shared" si="5"/>
        <v>9</v>
      </c>
      <c r="C62" s="108" t="s">
        <v>70</v>
      </c>
      <c r="D62" s="554">
        <v>45315</v>
      </c>
      <c r="E62" s="558">
        <v>45293</v>
      </c>
      <c r="F62" s="570" t="s">
        <v>304</v>
      </c>
      <c r="G62" s="564" t="s">
        <v>353</v>
      </c>
      <c r="H62" s="557"/>
      <c r="I62" s="555"/>
      <c r="J62" s="568"/>
      <c r="K62" s="162" t="s">
        <v>115</v>
      </c>
      <c r="L62" s="549">
        <v>45300</v>
      </c>
      <c r="M62" s="550">
        <v>45294</v>
      </c>
      <c r="N62" s="21">
        <f t="shared" si="3"/>
        <v>5</v>
      </c>
    </row>
    <row r="63" spans="2:14" ht="18" customHeight="1" x14ac:dyDescent="0.25">
      <c r="B63" s="184">
        <f t="shared" si="5"/>
        <v>10</v>
      </c>
      <c r="C63" s="108" t="s">
        <v>70</v>
      </c>
      <c r="D63" s="554">
        <v>45293</v>
      </c>
      <c r="E63" s="560">
        <v>45315</v>
      </c>
      <c r="F63" s="571" t="s">
        <v>304</v>
      </c>
      <c r="G63" s="564" t="s">
        <v>354</v>
      </c>
      <c r="H63" s="557"/>
      <c r="I63" s="555"/>
      <c r="J63" s="565"/>
      <c r="K63" s="162" t="s">
        <v>115</v>
      </c>
      <c r="L63" s="551">
        <v>45324</v>
      </c>
      <c r="M63" s="550">
        <v>45310</v>
      </c>
      <c r="N63" s="21">
        <f t="shared" si="3"/>
        <v>6</v>
      </c>
    </row>
    <row r="64" spans="2:14" ht="18" customHeight="1" x14ac:dyDescent="0.25">
      <c r="B64" s="104">
        <f t="shared" si="5"/>
        <v>11</v>
      </c>
      <c r="C64" s="108" t="s">
        <v>70</v>
      </c>
      <c r="D64" s="575">
        <v>45315</v>
      </c>
      <c r="E64" s="576">
        <v>45293</v>
      </c>
      <c r="F64" s="570" t="s">
        <v>304</v>
      </c>
      <c r="G64" s="577" t="s">
        <v>355</v>
      </c>
      <c r="H64" s="578"/>
      <c r="I64" s="572"/>
      <c r="J64" s="334"/>
      <c r="K64" s="239" t="s">
        <v>65</v>
      </c>
      <c r="L64" s="579">
        <v>45308</v>
      </c>
      <c r="M64" s="580">
        <v>45310</v>
      </c>
      <c r="N64" s="21">
        <f t="shared" si="3"/>
        <v>7</v>
      </c>
    </row>
    <row r="65" spans="2:14" ht="18" customHeight="1" thickBot="1" x14ac:dyDescent="0.3">
      <c r="B65" s="185">
        <f t="shared" si="5"/>
        <v>12</v>
      </c>
      <c r="C65" s="272" t="s">
        <v>70</v>
      </c>
      <c r="D65" s="581">
        <v>45315</v>
      </c>
      <c r="E65" s="582">
        <v>45305</v>
      </c>
      <c r="F65" s="583" t="s">
        <v>304</v>
      </c>
      <c r="G65" s="584" t="s">
        <v>352</v>
      </c>
      <c r="H65" s="585"/>
      <c r="I65" s="573"/>
      <c r="J65" s="333"/>
      <c r="K65" s="586" t="s">
        <v>65</v>
      </c>
      <c r="L65" s="552">
        <v>45346</v>
      </c>
      <c r="M65" s="587">
        <v>45300</v>
      </c>
      <c r="N65" s="21">
        <f t="shared" si="3"/>
        <v>8</v>
      </c>
    </row>
    <row r="66" spans="2:14" ht="18" customHeight="1" x14ac:dyDescent="0.25">
      <c r="B66" s="125">
        <f>B65+1</f>
        <v>13</v>
      </c>
      <c r="C66" s="129" t="s">
        <v>69</v>
      </c>
      <c r="D66" s="420" t="s">
        <v>70</v>
      </c>
      <c r="E66" s="398" t="s">
        <v>60</v>
      </c>
      <c r="F66" s="119" t="s">
        <v>235</v>
      </c>
      <c r="G66" s="97" t="s">
        <v>236</v>
      </c>
      <c r="H66" s="85"/>
      <c r="I66" s="589"/>
      <c r="J66" s="397"/>
      <c r="K66" s="502" t="s">
        <v>65</v>
      </c>
      <c r="L66" s="398" t="s">
        <v>16</v>
      </c>
      <c r="M66" s="514" t="s">
        <v>64</v>
      </c>
      <c r="N66" s="40">
        <f>1</f>
        <v>1</v>
      </c>
    </row>
    <row r="67" spans="2:14" ht="18" customHeight="1" x14ac:dyDescent="0.25">
      <c r="B67" s="104">
        <f t="shared" si="5"/>
        <v>14</v>
      </c>
      <c r="C67" s="108" t="s">
        <v>60</v>
      </c>
      <c r="D67" s="594" t="s">
        <v>58</v>
      </c>
      <c r="E67" s="399" t="s">
        <v>70</v>
      </c>
      <c r="F67" s="117" t="s">
        <v>235</v>
      </c>
      <c r="G67" s="92" t="s">
        <v>237</v>
      </c>
      <c r="H67" s="94"/>
      <c r="I67" s="96"/>
      <c r="J67" s="112"/>
      <c r="K67" s="590" t="s">
        <v>115</v>
      </c>
      <c r="L67" s="399" t="s">
        <v>139</v>
      </c>
      <c r="M67" s="515" t="s">
        <v>152</v>
      </c>
      <c r="N67" s="21">
        <f t="shared" si="3"/>
        <v>2</v>
      </c>
    </row>
    <row r="68" spans="2:14" ht="18" customHeight="1" x14ac:dyDescent="0.25">
      <c r="B68" s="104">
        <f t="shared" si="5"/>
        <v>15</v>
      </c>
      <c r="C68" s="108" t="s">
        <v>70</v>
      </c>
      <c r="D68" s="447" t="s">
        <v>59</v>
      </c>
      <c r="E68" s="399" t="s">
        <v>60</v>
      </c>
      <c r="F68" s="117" t="s">
        <v>235</v>
      </c>
      <c r="G68" s="92" t="s">
        <v>238</v>
      </c>
      <c r="H68" s="94"/>
      <c r="I68" s="96"/>
      <c r="J68" s="112"/>
      <c r="K68" s="529" t="s">
        <v>63</v>
      </c>
      <c r="L68" s="399" t="s">
        <v>16</v>
      </c>
      <c r="M68" s="515" t="s">
        <v>63</v>
      </c>
      <c r="N68" s="21">
        <f t="shared" si="3"/>
        <v>3</v>
      </c>
    </row>
    <row r="69" spans="2:14" ht="18" customHeight="1" x14ac:dyDescent="0.25">
      <c r="B69" s="104">
        <f t="shared" si="5"/>
        <v>16</v>
      </c>
      <c r="C69" s="108" t="s">
        <v>69</v>
      </c>
      <c r="D69" s="447" t="s">
        <v>59</v>
      </c>
      <c r="E69" s="399" t="s">
        <v>66</v>
      </c>
      <c r="F69" s="117" t="s">
        <v>235</v>
      </c>
      <c r="G69" s="92" t="s">
        <v>239</v>
      </c>
      <c r="H69" s="94"/>
      <c r="I69" s="96"/>
      <c r="J69" s="112"/>
      <c r="K69" s="590" t="s">
        <v>115</v>
      </c>
      <c r="L69" s="399" t="s">
        <v>116</v>
      </c>
      <c r="M69" s="515" t="s">
        <v>16</v>
      </c>
      <c r="N69" s="21">
        <f t="shared" si="3"/>
        <v>4</v>
      </c>
    </row>
    <row r="70" spans="2:14" ht="18" customHeight="1" x14ac:dyDescent="0.25">
      <c r="B70" s="104">
        <f t="shared" si="5"/>
        <v>17</v>
      </c>
      <c r="C70" s="108" t="s">
        <v>70</v>
      </c>
      <c r="D70" s="401"/>
      <c r="E70" s="413"/>
      <c r="F70" s="108" t="s">
        <v>235</v>
      </c>
      <c r="G70" s="794" t="s">
        <v>356</v>
      </c>
      <c r="H70" s="229"/>
      <c r="I70" s="169"/>
      <c r="J70" s="291"/>
      <c r="K70" s="529" t="s">
        <v>63</v>
      </c>
      <c r="L70" s="399"/>
      <c r="M70" s="515"/>
      <c r="N70" s="21">
        <f t="shared" si="3"/>
        <v>5</v>
      </c>
    </row>
    <row r="71" spans="2:14" ht="18" customHeight="1" x14ac:dyDescent="0.25">
      <c r="B71" s="104">
        <f t="shared" si="5"/>
        <v>18</v>
      </c>
      <c r="C71" s="108" t="s">
        <v>70</v>
      </c>
      <c r="D71" s="447" t="s">
        <v>59</v>
      </c>
      <c r="E71" s="399" t="s">
        <v>60</v>
      </c>
      <c r="F71" s="117" t="s">
        <v>235</v>
      </c>
      <c r="G71" s="92" t="s">
        <v>240</v>
      </c>
      <c r="H71" s="94"/>
      <c r="I71" s="96"/>
      <c r="J71" s="112"/>
      <c r="K71" s="529" t="s">
        <v>63</v>
      </c>
      <c r="L71" s="399" t="s">
        <v>16</v>
      </c>
      <c r="M71" s="515" t="s">
        <v>63</v>
      </c>
      <c r="N71" s="21">
        <f t="shared" si="3"/>
        <v>6</v>
      </c>
    </row>
    <row r="72" spans="2:14" ht="18" customHeight="1" x14ac:dyDescent="0.25">
      <c r="B72" s="104">
        <f t="shared" si="5"/>
        <v>19</v>
      </c>
      <c r="C72" s="108" t="s">
        <v>69</v>
      </c>
      <c r="D72" s="447" t="s">
        <v>59</v>
      </c>
      <c r="E72" s="399" t="s">
        <v>66</v>
      </c>
      <c r="F72" s="117" t="s">
        <v>235</v>
      </c>
      <c r="G72" s="92" t="s">
        <v>241</v>
      </c>
      <c r="H72" s="94"/>
      <c r="I72" s="96"/>
      <c r="J72" s="112"/>
      <c r="K72" s="590" t="s">
        <v>64</v>
      </c>
      <c r="L72" s="487" t="s">
        <v>115</v>
      </c>
      <c r="M72" s="515" t="s">
        <v>88</v>
      </c>
      <c r="N72" s="21">
        <f t="shared" si="3"/>
        <v>7</v>
      </c>
    </row>
    <row r="73" spans="2:14" ht="18" customHeight="1" x14ac:dyDescent="0.25">
      <c r="B73" s="104">
        <f t="shared" si="5"/>
        <v>20</v>
      </c>
      <c r="C73" s="108" t="s">
        <v>70</v>
      </c>
      <c r="D73" s="447" t="s">
        <v>59</v>
      </c>
      <c r="E73" s="400" t="s">
        <v>60</v>
      </c>
      <c r="F73" s="117" t="s">
        <v>235</v>
      </c>
      <c r="G73" s="92" t="s">
        <v>242</v>
      </c>
      <c r="H73" s="94"/>
      <c r="I73" s="96"/>
      <c r="J73" s="112"/>
      <c r="K73" s="529" t="s">
        <v>63</v>
      </c>
      <c r="L73" s="400" t="s">
        <v>16</v>
      </c>
      <c r="M73" s="515" t="s">
        <v>63</v>
      </c>
      <c r="N73" s="21">
        <f t="shared" si="3"/>
        <v>8</v>
      </c>
    </row>
    <row r="74" spans="2:14" ht="18" customHeight="1" x14ac:dyDescent="0.25">
      <c r="B74" s="104">
        <f t="shared" si="5"/>
        <v>21</v>
      </c>
      <c r="C74" s="108" t="s">
        <v>69</v>
      </c>
      <c r="D74" s="447" t="s">
        <v>66</v>
      </c>
      <c r="E74" s="487" t="s">
        <v>70</v>
      </c>
      <c r="F74" s="117" t="s">
        <v>235</v>
      </c>
      <c r="G74" s="186" t="s">
        <v>243</v>
      </c>
      <c r="H74" s="280"/>
      <c r="I74" s="140"/>
      <c r="J74" s="141"/>
      <c r="K74" s="182" t="s">
        <v>115</v>
      </c>
      <c r="L74" s="399" t="s">
        <v>63</v>
      </c>
      <c r="M74" s="515" t="s">
        <v>65</v>
      </c>
      <c r="N74" s="21">
        <f t="shared" si="3"/>
        <v>9</v>
      </c>
    </row>
    <row r="75" spans="2:14" ht="18" customHeight="1" thickBot="1" x14ac:dyDescent="0.3">
      <c r="B75" s="185">
        <f t="shared" si="5"/>
        <v>22</v>
      </c>
      <c r="C75" s="272" t="s">
        <v>69</v>
      </c>
      <c r="D75" s="595" t="s">
        <v>70</v>
      </c>
      <c r="E75" s="596" t="s">
        <v>66</v>
      </c>
      <c r="F75" s="132" t="s">
        <v>235</v>
      </c>
      <c r="G75" s="599" t="s">
        <v>244</v>
      </c>
      <c r="H75" s="591"/>
      <c r="I75" s="592"/>
      <c r="J75" s="396"/>
      <c r="K75" s="593" t="s">
        <v>73</v>
      </c>
      <c r="L75" s="597" t="s">
        <v>65</v>
      </c>
      <c r="M75" s="598" t="s">
        <v>64</v>
      </c>
      <c r="N75" s="21">
        <f t="shared" si="3"/>
        <v>10</v>
      </c>
    </row>
    <row r="76" spans="2:14" ht="18" customHeight="1" x14ac:dyDescent="0.25">
      <c r="B76" s="184">
        <f t="shared" si="5"/>
        <v>23</v>
      </c>
      <c r="C76" s="129" t="s">
        <v>58</v>
      </c>
      <c r="D76" s="606">
        <v>45293</v>
      </c>
      <c r="E76" s="611">
        <v>45302</v>
      </c>
      <c r="F76" s="561" t="s">
        <v>305</v>
      </c>
      <c r="G76" s="612" t="s">
        <v>357</v>
      </c>
      <c r="H76" s="602"/>
      <c r="I76" s="603"/>
      <c r="J76" s="615"/>
      <c r="K76" s="129" t="s">
        <v>115</v>
      </c>
      <c r="L76" s="616">
        <v>45300</v>
      </c>
      <c r="M76" s="331">
        <v>45313</v>
      </c>
      <c r="N76" s="40">
        <f>1</f>
        <v>1</v>
      </c>
    </row>
    <row r="77" spans="2:14" ht="18" customHeight="1" x14ac:dyDescent="0.25">
      <c r="B77" s="104">
        <f t="shared" si="5"/>
        <v>24</v>
      </c>
      <c r="C77" s="261" t="s">
        <v>70</v>
      </c>
      <c r="D77" s="607">
        <v>45305</v>
      </c>
      <c r="E77" s="576">
        <v>45293</v>
      </c>
      <c r="F77" s="614" t="s">
        <v>305</v>
      </c>
      <c r="G77" s="613" t="s">
        <v>358</v>
      </c>
      <c r="H77" s="344"/>
      <c r="I77" s="609"/>
      <c r="J77" s="615"/>
      <c r="K77" s="618" t="s">
        <v>115</v>
      </c>
      <c r="L77" s="617">
        <v>45324</v>
      </c>
      <c r="M77" s="601">
        <v>45327</v>
      </c>
      <c r="N77" s="21">
        <f t="shared" si="3"/>
        <v>2</v>
      </c>
    </row>
    <row r="78" spans="2:14" ht="18" customHeight="1" x14ac:dyDescent="0.25">
      <c r="B78" s="104">
        <f t="shared" si="5"/>
        <v>25</v>
      </c>
      <c r="C78" s="261" t="s">
        <v>70</v>
      </c>
      <c r="D78" s="606">
        <v>45324</v>
      </c>
      <c r="E78" s="558">
        <v>45293</v>
      </c>
      <c r="F78" s="289" t="s">
        <v>305</v>
      </c>
      <c r="G78" s="854" t="s">
        <v>359</v>
      </c>
      <c r="H78" s="343"/>
      <c r="I78" s="610"/>
      <c r="J78" s="604"/>
      <c r="K78" s="108" t="s">
        <v>73</v>
      </c>
      <c r="L78" s="605">
        <v>45310</v>
      </c>
      <c r="M78" s="331">
        <v>45313</v>
      </c>
      <c r="N78" s="21">
        <f t="shared" si="3"/>
        <v>3</v>
      </c>
    </row>
    <row r="79" spans="2:14" ht="18" customHeight="1" thickBot="1" x14ac:dyDescent="0.3">
      <c r="B79" s="105">
        <f>B78+1</f>
        <v>26</v>
      </c>
      <c r="C79" s="431" t="s">
        <v>70</v>
      </c>
      <c r="D79" s="574">
        <v>45315</v>
      </c>
      <c r="E79" s="556">
        <v>45293</v>
      </c>
      <c r="F79" s="583" t="s">
        <v>305</v>
      </c>
      <c r="G79" s="612" t="s">
        <v>360</v>
      </c>
      <c r="H79" s="608"/>
      <c r="J79" s="615"/>
      <c r="K79" s="277" t="s">
        <v>65</v>
      </c>
      <c r="L79" s="605">
        <v>45309</v>
      </c>
      <c r="M79" s="588">
        <v>45310</v>
      </c>
      <c r="N79" s="21">
        <f>N78+1</f>
        <v>4</v>
      </c>
    </row>
    <row r="80" spans="2:14" ht="18" customHeight="1" x14ac:dyDescent="0.25">
      <c r="B80" s="125">
        <f>B79+1</f>
        <v>27</v>
      </c>
      <c r="C80" s="324" t="s">
        <v>69</v>
      </c>
      <c r="D80" s="624" t="s">
        <v>70</v>
      </c>
      <c r="E80" s="470" t="s">
        <v>59</v>
      </c>
      <c r="F80" s="309" t="s">
        <v>306</v>
      </c>
      <c r="G80" s="810" t="s">
        <v>322</v>
      </c>
      <c r="H80" s="811"/>
      <c r="I80" s="811"/>
      <c r="J80" s="812"/>
      <c r="K80" s="187" t="s">
        <v>64</v>
      </c>
      <c r="L80" s="619" t="s">
        <v>64</v>
      </c>
      <c r="M80" s="620" t="s">
        <v>88</v>
      </c>
      <c r="N80" s="40">
        <f>1</f>
        <v>1</v>
      </c>
    </row>
    <row r="81" spans="2:14" ht="18" customHeight="1" x14ac:dyDescent="0.25">
      <c r="B81" s="104">
        <f t="shared" si="5"/>
        <v>28</v>
      </c>
      <c r="C81" s="319" t="s">
        <v>69</v>
      </c>
      <c r="D81" s="509" t="s">
        <v>59</v>
      </c>
      <c r="E81" s="412" t="s">
        <v>70</v>
      </c>
      <c r="F81" s="305" t="s">
        <v>306</v>
      </c>
      <c r="G81" s="813" t="s">
        <v>323</v>
      </c>
      <c r="H81" s="814"/>
      <c r="I81" s="814"/>
      <c r="J81" s="815"/>
      <c r="K81" s="187" t="s">
        <v>64</v>
      </c>
      <c r="L81" s="621" t="s">
        <v>88</v>
      </c>
      <c r="M81" s="467" t="s">
        <v>64</v>
      </c>
      <c r="N81" s="21">
        <f t="shared" ref="N81:N92" si="6">N80+1</f>
        <v>2</v>
      </c>
    </row>
    <row r="82" spans="2:14" ht="18" customHeight="1" x14ac:dyDescent="0.25">
      <c r="B82" s="104">
        <f t="shared" si="5"/>
        <v>29</v>
      </c>
      <c r="C82" s="323" t="s">
        <v>69</v>
      </c>
      <c r="D82" s="527" t="s">
        <v>70</v>
      </c>
      <c r="E82" s="473" t="s">
        <v>59</v>
      </c>
      <c r="F82" s="307" t="s">
        <v>306</v>
      </c>
      <c r="G82" s="813" t="s">
        <v>324</v>
      </c>
      <c r="H82" s="814"/>
      <c r="I82" s="814"/>
      <c r="J82" s="815"/>
      <c r="K82" s="187" t="s">
        <v>64</v>
      </c>
      <c r="L82" s="627" t="s">
        <v>64</v>
      </c>
      <c r="M82" s="622" t="s">
        <v>88</v>
      </c>
      <c r="N82" s="21">
        <f t="shared" si="6"/>
        <v>3</v>
      </c>
    </row>
    <row r="83" spans="2:14" ht="18" customHeight="1" x14ac:dyDescent="0.25">
      <c r="B83" s="104">
        <f t="shared" si="5"/>
        <v>30</v>
      </c>
      <c r="C83" s="319" t="s">
        <v>69</v>
      </c>
      <c r="D83" s="509" t="s">
        <v>59</v>
      </c>
      <c r="E83" s="412" t="s">
        <v>70</v>
      </c>
      <c r="F83" s="305" t="s">
        <v>306</v>
      </c>
      <c r="G83" s="813" t="s">
        <v>325</v>
      </c>
      <c r="H83" s="814"/>
      <c r="I83" s="814"/>
      <c r="J83" s="815"/>
      <c r="K83" s="187" t="s">
        <v>64</v>
      </c>
      <c r="L83" s="621" t="s">
        <v>88</v>
      </c>
      <c r="M83" s="467" t="s">
        <v>64</v>
      </c>
      <c r="N83" s="21">
        <f t="shared" si="6"/>
        <v>4</v>
      </c>
    </row>
    <row r="84" spans="2:14" ht="18" customHeight="1" x14ac:dyDescent="0.25">
      <c r="B84" s="104">
        <f t="shared" si="5"/>
        <v>31</v>
      </c>
      <c r="C84" s="323" t="s">
        <v>69</v>
      </c>
      <c r="D84" s="527" t="s">
        <v>70</v>
      </c>
      <c r="E84" s="473" t="s">
        <v>59</v>
      </c>
      <c r="F84" s="307" t="s">
        <v>306</v>
      </c>
      <c r="G84" s="813" t="s">
        <v>326</v>
      </c>
      <c r="H84" s="814"/>
      <c r="I84" s="814"/>
      <c r="J84" s="815"/>
      <c r="K84" s="187" t="s">
        <v>64</v>
      </c>
      <c r="L84" s="627" t="s">
        <v>64</v>
      </c>
      <c r="M84" s="622" t="s">
        <v>88</v>
      </c>
      <c r="N84" s="21">
        <f t="shared" si="6"/>
        <v>5</v>
      </c>
    </row>
    <row r="85" spans="2:14" ht="18" customHeight="1" x14ac:dyDescent="0.25">
      <c r="B85" s="104">
        <f t="shared" si="5"/>
        <v>32</v>
      </c>
      <c r="C85" s="319" t="s">
        <v>69</v>
      </c>
      <c r="D85" s="509" t="s">
        <v>59</v>
      </c>
      <c r="E85" s="412" t="s">
        <v>70</v>
      </c>
      <c r="F85" s="305" t="s">
        <v>306</v>
      </c>
      <c r="G85" s="813" t="s">
        <v>327</v>
      </c>
      <c r="H85" s="814"/>
      <c r="I85" s="814"/>
      <c r="J85" s="815"/>
      <c r="K85" s="187" t="s">
        <v>64</v>
      </c>
      <c r="L85" s="621" t="s">
        <v>88</v>
      </c>
      <c r="M85" s="467" t="s">
        <v>64</v>
      </c>
      <c r="N85" s="21">
        <f t="shared" si="6"/>
        <v>6</v>
      </c>
    </row>
    <row r="86" spans="2:14" ht="18" customHeight="1" x14ac:dyDescent="0.25">
      <c r="B86" s="104">
        <f t="shared" si="5"/>
        <v>33</v>
      </c>
      <c r="C86" s="323" t="s">
        <v>69</v>
      </c>
      <c r="D86" s="527" t="s">
        <v>70</v>
      </c>
      <c r="E86" s="473" t="s">
        <v>59</v>
      </c>
      <c r="F86" s="307" t="s">
        <v>306</v>
      </c>
      <c r="G86" s="813" t="s">
        <v>328</v>
      </c>
      <c r="H86" s="814"/>
      <c r="I86" s="814"/>
      <c r="J86" s="815"/>
      <c r="K86" s="187" t="s">
        <v>64</v>
      </c>
      <c r="L86" s="627" t="s">
        <v>64</v>
      </c>
      <c r="M86" s="622" t="s">
        <v>88</v>
      </c>
      <c r="N86" s="21">
        <f t="shared" si="6"/>
        <v>7</v>
      </c>
    </row>
    <row r="87" spans="2:14" ht="18" customHeight="1" x14ac:dyDescent="0.25">
      <c r="B87" s="104">
        <f t="shared" si="5"/>
        <v>34</v>
      </c>
      <c r="C87" s="319" t="s">
        <v>69</v>
      </c>
      <c r="D87" s="509" t="s">
        <v>59</v>
      </c>
      <c r="E87" s="412" t="s">
        <v>70</v>
      </c>
      <c r="F87" s="305" t="s">
        <v>306</v>
      </c>
      <c r="G87" s="813" t="s">
        <v>329</v>
      </c>
      <c r="H87" s="814"/>
      <c r="I87" s="814"/>
      <c r="J87" s="815"/>
      <c r="K87" s="187" t="s">
        <v>64</v>
      </c>
      <c r="L87" s="621" t="s">
        <v>88</v>
      </c>
      <c r="M87" s="467" t="s">
        <v>64</v>
      </c>
      <c r="N87" s="21">
        <f t="shared" si="6"/>
        <v>8</v>
      </c>
    </row>
    <row r="88" spans="2:14" ht="18" customHeight="1" x14ac:dyDescent="0.25">
      <c r="B88" s="104">
        <f t="shared" si="5"/>
        <v>35</v>
      </c>
      <c r="C88" s="323" t="s">
        <v>69</v>
      </c>
      <c r="D88" s="510" t="s">
        <v>59</v>
      </c>
      <c r="E88" s="523" t="s">
        <v>70</v>
      </c>
      <c r="F88" s="307" t="s">
        <v>306</v>
      </c>
      <c r="G88" s="813" t="s">
        <v>330</v>
      </c>
      <c r="H88" s="814"/>
      <c r="I88" s="814"/>
      <c r="J88" s="815"/>
      <c r="K88" s="187" t="s">
        <v>64</v>
      </c>
      <c r="L88" s="627" t="s">
        <v>64</v>
      </c>
      <c r="M88" s="622" t="s">
        <v>88</v>
      </c>
      <c r="N88" s="21">
        <f t="shared" si="6"/>
        <v>9</v>
      </c>
    </row>
    <row r="89" spans="2:14" ht="18" customHeight="1" x14ac:dyDescent="0.25">
      <c r="B89" s="104">
        <f t="shared" si="5"/>
        <v>36</v>
      </c>
      <c r="C89" s="319" t="s">
        <v>69</v>
      </c>
      <c r="D89" s="438" t="s">
        <v>70</v>
      </c>
      <c r="E89" s="471" t="s">
        <v>59</v>
      </c>
      <c r="F89" s="305" t="s">
        <v>306</v>
      </c>
      <c r="G89" s="813" t="s">
        <v>331</v>
      </c>
      <c r="H89" s="814"/>
      <c r="I89" s="814"/>
      <c r="J89" s="815"/>
      <c r="K89" s="187" t="s">
        <v>64</v>
      </c>
      <c r="L89" s="621" t="s">
        <v>88</v>
      </c>
      <c r="M89" s="467" t="s">
        <v>64</v>
      </c>
      <c r="N89" s="21">
        <f t="shared" si="6"/>
        <v>10</v>
      </c>
    </row>
    <row r="90" spans="2:14" ht="18" customHeight="1" x14ac:dyDescent="0.25">
      <c r="B90" s="104">
        <f t="shared" si="5"/>
        <v>37</v>
      </c>
      <c r="C90" s="323" t="s">
        <v>69</v>
      </c>
      <c r="D90" s="510" t="s">
        <v>59</v>
      </c>
      <c r="E90" s="523" t="s">
        <v>70</v>
      </c>
      <c r="F90" s="307" t="s">
        <v>306</v>
      </c>
      <c r="G90" s="813" t="s">
        <v>332</v>
      </c>
      <c r="H90" s="814"/>
      <c r="I90" s="814"/>
      <c r="J90" s="815"/>
      <c r="K90" s="187" t="s">
        <v>64</v>
      </c>
      <c r="L90" s="627" t="s">
        <v>64</v>
      </c>
      <c r="M90" s="622" t="s">
        <v>88</v>
      </c>
      <c r="N90" s="21">
        <f t="shared" si="6"/>
        <v>11</v>
      </c>
    </row>
    <row r="91" spans="2:14" ht="18" customHeight="1" x14ac:dyDescent="0.25">
      <c r="B91" s="104">
        <f t="shared" si="5"/>
        <v>38</v>
      </c>
      <c r="C91" s="319" t="s">
        <v>69</v>
      </c>
      <c r="D91" s="438" t="s">
        <v>70</v>
      </c>
      <c r="E91" s="471" t="s">
        <v>59</v>
      </c>
      <c r="F91" s="305" t="s">
        <v>306</v>
      </c>
      <c r="G91" s="813" t="s">
        <v>333</v>
      </c>
      <c r="H91" s="814"/>
      <c r="I91" s="814"/>
      <c r="J91" s="815"/>
      <c r="K91" s="187" t="s">
        <v>64</v>
      </c>
      <c r="L91" s="621" t="s">
        <v>88</v>
      </c>
      <c r="M91" s="467" t="s">
        <v>64</v>
      </c>
      <c r="N91" s="21">
        <f t="shared" si="6"/>
        <v>12</v>
      </c>
    </row>
    <row r="92" spans="2:14" ht="18" customHeight="1" thickBot="1" x14ac:dyDescent="0.3">
      <c r="B92" s="185">
        <f t="shared" si="5"/>
        <v>39</v>
      </c>
      <c r="C92" s="626" t="s">
        <v>69</v>
      </c>
      <c r="D92" s="625" t="s">
        <v>70</v>
      </c>
      <c r="E92" s="475" t="s">
        <v>59</v>
      </c>
      <c r="F92" s="308" t="s">
        <v>306</v>
      </c>
      <c r="G92" s="816" t="s">
        <v>334</v>
      </c>
      <c r="H92" s="817"/>
      <c r="I92" s="817"/>
      <c r="J92" s="818"/>
      <c r="K92" s="190" t="s">
        <v>64</v>
      </c>
      <c r="L92" s="623" t="s">
        <v>88</v>
      </c>
      <c r="M92" s="469" t="s">
        <v>64</v>
      </c>
      <c r="N92" s="21">
        <f t="shared" si="6"/>
        <v>13</v>
      </c>
    </row>
    <row r="93" spans="2:14" ht="18" customHeight="1" x14ac:dyDescent="0.25">
      <c r="B93" s="41"/>
      <c r="C93" s="58"/>
      <c r="D93" s="59"/>
      <c r="E93" s="59"/>
      <c r="F93" s="43"/>
      <c r="G93" s="43"/>
      <c r="H93" s="43"/>
      <c r="I93" s="43"/>
      <c r="J93" s="60"/>
      <c r="K93" s="58"/>
      <c r="L93" s="58"/>
      <c r="M93" s="58"/>
      <c r="N93" s="21"/>
    </row>
    <row r="94" spans="2:14" ht="18" customHeight="1" thickBot="1" x14ac:dyDescent="0.3"/>
    <row r="95" spans="2:14" ht="18" customHeight="1" thickBot="1" x14ac:dyDescent="0.35">
      <c r="B95" s="24"/>
      <c r="C95" s="25"/>
      <c r="D95" s="39"/>
      <c r="E95" s="1" t="s">
        <v>27</v>
      </c>
      <c r="F95" s="26"/>
      <c r="G95" s="39"/>
      <c r="H95" s="26"/>
      <c r="I95" s="26"/>
      <c r="J95" s="2"/>
      <c r="K95" s="2"/>
      <c r="L95" s="27"/>
      <c r="M95" s="28"/>
    </row>
    <row r="96" spans="2:14" ht="18" customHeight="1" thickBot="1" x14ac:dyDescent="0.35">
      <c r="B96" s="3" t="s">
        <v>0</v>
      </c>
      <c r="C96" s="6"/>
      <c r="D96" s="7" t="s">
        <v>6</v>
      </c>
      <c r="E96" s="29"/>
      <c r="F96" s="30" t="s">
        <v>1</v>
      </c>
      <c r="G96" s="31"/>
      <c r="H96" s="32" t="s">
        <v>2</v>
      </c>
      <c r="I96" s="32"/>
      <c r="J96" s="33"/>
      <c r="K96" s="6"/>
      <c r="L96" s="7" t="s">
        <v>24</v>
      </c>
      <c r="M96" s="29"/>
    </row>
    <row r="97" spans="2:14" ht="19.5" thickBot="1" x14ac:dyDescent="0.35">
      <c r="B97" s="65" t="s">
        <v>3</v>
      </c>
      <c r="C97" s="66" t="s">
        <v>7</v>
      </c>
      <c r="D97" s="66" t="s">
        <v>8</v>
      </c>
      <c r="E97" s="67" t="s">
        <v>9</v>
      </c>
      <c r="F97" s="68" t="s">
        <v>4</v>
      </c>
      <c r="G97" s="61"/>
      <c r="H97" s="62"/>
      <c r="I97" s="63"/>
      <c r="J97" s="64"/>
      <c r="K97" s="66" t="s">
        <v>7</v>
      </c>
      <c r="L97" s="66" t="s">
        <v>8</v>
      </c>
      <c r="M97" s="67" t="s">
        <v>9</v>
      </c>
    </row>
    <row r="98" spans="2:14" ht="18" customHeight="1" x14ac:dyDescent="0.25">
      <c r="B98" s="113">
        <f>1</f>
        <v>1</v>
      </c>
      <c r="C98" s="145" t="s">
        <v>58</v>
      </c>
      <c r="D98" s="398" t="s">
        <v>69</v>
      </c>
      <c r="E98" s="388" t="s">
        <v>60</v>
      </c>
      <c r="F98" s="129" t="s">
        <v>222</v>
      </c>
      <c r="G98" s="258" t="s">
        <v>221</v>
      </c>
      <c r="H98" s="259"/>
      <c r="I98" s="260"/>
      <c r="J98" s="165"/>
      <c r="K98" s="145" t="s">
        <v>64</v>
      </c>
      <c r="L98" s="434" t="s">
        <v>139</v>
      </c>
      <c r="M98" s="398" t="s">
        <v>64</v>
      </c>
      <c r="N98" s="40">
        <f>1</f>
        <v>1</v>
      </c>
    </row>
    <row r="99" spans="2:14" ht="18" customHeight="1" x14ac:dyDescent="0.25">
      <c r="B99" s="104">
        <f>B98+1</f>
        <v>2</v>
      </c>
      <c r="C99" s="166" t="s">
        <v>58</v>
      </c>
      <c r="D99" s="400" t="s">
        <v>69</v>
      </c>
      <c r="E99" s="472" t="s">
        <v>60</v>
      </c>
      <c r="F99" s="108" t="s">
        <v>222</v>
      </c>
      <c r="G99" s="629" t="s">
        <v>223</v>
      </c>
      <c r="H99" s="262"/>
      <c r="I99" s="263"/>
      <c r="J99" s="167"/>
      <c r="K99" s="166" t="s">
        <v>64</v>
      </c>
      <c r="L99" s="635" t="s">
        <v>139</v>
      </c>
      <c r="M99" s="400" t="s">
        <v>64</v>
      </c>
      <c r="N99" s="21">
        <f t="shared" ref="N99:N132" si="7">N98+1</f>
        <v>2</v>
      </c>
    </row>
    <row r="100" spans="2:14" ht="18" customHeight="1" thickBot="1" x14ac:dyDescent="0.3">
      <c r="B100" s="185">
        <f>B99+1</f>
        <v>3</v>
      </c>
      <c r="C100" s="172" t="s">
        <v>58</v>
      </c>
      <c r="D100" s="596" t="s">
        <v>69</v>
      </c>
      <c r="E100" s="634" t="s">
        <v>60</v>
      </c>
      <c r="F100" s="272" t="s">
        <v>222</v>
      </c>
      <c r="G100" s="630" t="s">
        <v>224</v>
      </c>
      <c r="H100" s="631"/>
      <c r="I100" s="632"/>
      <c r="J100" s="633"/>
      <c r="K100" s="172" t="s">
        <v>64</v>
      </c>
      <c r="L100" s="636" t="s">
        <v>139</v>
      </c>
      <c r="M100" s="596" t="s">
        <v>64</v>
      </c>
      <c r="N100" s="21">
        <f t="shared" si="7"/>
        <v>3</v>
      </c>
    </row>
    <row r="101" spans="2:14" ht="18" customHeight="1" x14ac:dyDescent="0.25">
      <c r="B101" s="125">
        <f>B100+1</f>
        <v>4</v>
      </c>
      <c r="C101" s="145" t="s">
        <v>58</v>
      </c>
      <c r="D101" s="398" t="s">
        <v>85</v>
      </c>
      <c r="E101" s="337" t="s">
        <v>66</v>
      </c>
      <c r="F101" s="261" t="s">
        <v>113</v>
      </c>
      <c r="G101" s="640" t="s">
        <v>114</v>
      </c>
      <c r="H101" s="130"/>
      <c r="I101" s="130"/>
      <c r="J101" s="131"/>
      <c r="K101" s="145" t="s">
        <v>115</v>
      </c>
      <c r="L101" s="398" t="s">
        <v>64</v>
      </c>
      <c r="M101" s="337" t="s">
        <v>116</v>
      </c>
      <c r="N101" s="40">
        <f>1</f>
        <v>1</v>
      </c>
    </row>
    <row r="102" spans="2:14" ht="18" customHeight="1" x14ac:dyDescent="0.25">
      <c r="B102" s="104">
        <f t="shared" ref="B102:B104" si="8">B101+1</f>
        <v>5</v>
      </c>
      <c r="C102" s="174" t="s">
        <v>58</v>
      </c>
      <c r="D102" s="123"/>
      <c r="E102" s="123"/>
      <c r="F102" s="182" t="s">
        <v>113</v>
      </c>
      <c r="G102" s="135" t="s">
        <v>361</v>
      </c>
      <c r="H102" s="489"/>
      <c r="I102" s="489"/>
      <c r="J102" s="490"/>
      <c r="K102" s="174" t="s">
        <v>115</v>
      </c>
      <c r="L102" s="143"/>
      <c r="M102" s="123"/>
      <c r="N102" s="21">
        <f t="shared" si="7"/>
        <v>2</v>
      </c>
    </row>
    <row r="103" spans="2:14" ht="18" customHeight="1" x14ac:dyDescent="0.25">
      <c r="B103" s="104">
        <f t="shared" si="8"/>
        <v>6</v>
      </c>
      <c r="C103" s="174" t="s">
        <v>58</v>
      </c>
      <c r="D103" s="123"/>
      <c r="E103" s="123"/>
      <c r="F103" s="182" t="s">
        <v>113</v>
      </c>
      <c r="G103" s="135" t="s">
        <v>362</v>
      </c>
      <c r="H103" s="489"/>
      <c r="I103" s="489"/>
      <c r="J103" s="490"/>
      <c r="K103" s="174" t="s">
        <v>115</v>
      </c>
      <c r="L103" s="143"/>
      <c r="M103" s="123"/>
      <c r="N103" s="21">
        <f t="shared" si="7"/>
        <v>3</v>
      </c>
    </row>
    <row r="104" spans="2:14" ht="18" customHeight="1" x14ac:dyDescent="0.25">
      <c r="B104" s="104">
        <f t="shared" si="8"/>
        <v>7</v>
      </c>
      <c r="C104" s="174" t="s">
        <v>58</v>
      </c>
      <c r="D104" s="400" t="s">
        <v>85</v>
      </c>
      <c r="E104" s="472" t="s">
        <v>66</v>
      </c>
      <c r="F104" s="108" t="s">
        <v>113</v>
      </c>
      <c r="G104" s="177" t="s">
        <v>117</v>
      </c>
      <c r="H104" s="95"/>
      <c r="I104" s="95"/>
      <c r="J104" s="95"/>
      <c r="K104" s="174" t="s">
        <v>115</v>
      </c>
      <c r="L104" s="400" t="s">
        <v>64</v>
      </c>
      <c r="M104" s="472" t="s">
        <v>116</v>
      </c>
      <c r="N104" s="21">
        <f t="shared" si="7"/>
        <v>4</v>
      </c>
    </row>
    <row r="105" spans="2:14" ht="18" customHeight="1" x14ac:dyDescent="0.25">
      <c r="B105" s="180">
        <f>B104+1</f>
        <v>8</v>
      </c>
      <c r="C105" s="166" t="s">
        <v>58</v>
      </c>
      <c r="D105" s="400" t="s">
        <v>85</v>
      </c>
      <c r="E105" s="642" t="s">
        <v>66</v>
      </c>
      <c r="F105" s="108" t="s">
        <v>113</v>
      </c>
      <c r="G105" s="177" t="s">
        <v>118</v>
      </c>
      <c r="H105" s="95"/>
      <c r="I105" s="95"/>
      <c r="J105" s="95"/>
      <c r="K105" s="166" t="s">
        <v>115</v>
      </c>
      <c r="L105" s="399" t="s">
        <v>64</v>
      </c>
      <c r="M105" s="506" t="s">
        <v>116</v>
      </c>
      <c r="N105" s="21">
        <f t="shared" si="7"/>
        <v>5</v>
      </c>
    </row>
    <row r="106" spans="2:14" ht="18" customHeight="1" x14ac:dyDescent="0.25">
      <c r="B106" s="180">
        <f t="shared" ref="B106:B108" si="9">B105+1</f>
        <v>9</v>
      </c>
      <c r="C106" s="166" t="s">
        <v>58</v>
      </c>
      <c r="D106" s="399"/>
      <c r="E106" s="524"/>
      <c r="F106" s="182" t="s">
        <v>113</v>
      </c>
      <c r="G106" s="135" t="s">
        <v>363</v>
      </c>
      <c r="H106" s="643"/>
      <c r="I106" s="643"/>
      <c r="J106" s="644"/>
      <c r="K106" s="166" t="s">
        <v>115</v>
      </c>
      <c r="L106" s="143"/>
      <c r="M106" s="179"/>
      <c r="N106" s="21">
        <f t="shared" si="7"/>
        <v>6</v>
      </c>
    </row>
    <row r="107" spans="2:14" ht="18" customHeight="1" x14ac:dyDescent="0.25">
      <c r="B107" s="180">
        <f t="shared" si="9"/>
        <v>10</v>
      </c>
      <c r="C107" s="174" t="s">
        <v>58</v>
      </c>
      <c r="D107" s="143"/>
      <c r="E107" s="123"/>
      <c r="F107" s="182" t="s">
        <v>113</v>
      </c>
      <c r="G107" s="135" t="s">
        <v>364</v>
      </c>
      <c r="H107" s="489"/>
      <c r="I107" s="489"/>
      <c r="J107" s="490"/>
      <c r="K107" s="174" t="s">
        <v>115</v>
      </c>
      <c r="L107" s="143"/>
      <c r="M107" s="123"/>
      <c r="N107" s="21">
        <f t="shared" si="7"/>
        <v>7</v>
      </c>
    </row>
    <row r="108" spans="2:14" ht="18" customHeight="1" x14ac:dyDescent="0.25">
      <c r="B108" s="180">
        <f t="shared" si="9"/>
        <v>11</v>
      </c>
      <c r="C108" s="174" t="s">
        <v>58</v>
      </c>
      <c r="D108" s="143"/>
      <c r="E108" s="123"/>
      <c r="F108" s="182" t="s">
        <v>113</v>
      </c>
      <c r="G108" s="135" t="s">
        <v>365</v>
      </c>
      <c r="H108" s="489"/>
      <c r="I108" s="489"/>
      <c r="J108" s="490"/>
      <c r="K108" s="174" t="s">
        <v>115</v>
      </c>
      <c r="L108" s="143"/>
      <c r="M108" s="123"/>
      <c r="N108" s="21">
        <f t="shared" si="7"/>
        <v>8</v>
      </c>
    </row>
    <row r="109" spans="2:14" ht="18" customHeight="1" x14ac:dyDescent="0.25">
      <c r="B109" s="117">
        <f t="shared" ref="B109:B134" si="10">B108+1</f>
        <v>12</v>
      </c>
      <c r="C109" s="174" t="s">
        <v>58</v>
      </c>
      <c r="D109" s="123"/>
      <c r="E109" s="123"/>
      <c r="F109" s="182" t="s">
        <v>113</v>
      </c>
      <c r="G109" s="135" t="s">
        <v>366</v>
      </c>
      <c r="H109" s="489"/>
      <c r="I109" s="489"/>
      <c r="J109" s="490"/>
      <c r="K109" s="174" t="s">
        <v>115</v>
      </c>
      <c r="L109" s="143"/>
      <c r="M109" s="123"/>
      <c r="N109" s="21">
        <f t="shared" si="7"/>
        <v>9</v>
      </c>
    </row>
    <row r="110" spans="2:14" ht="18" customHeight="1" x14ac:dyDescent="0.25">
      <c r="B110" s="117">
        <f t="shared" si="10"/>
        <v>13</v>
      </c>
      <c r="C110" s="174" t="s">
        <v>58</v>
      </c>
      <c r="D110" s="399" t="s">
        <v>85</v>
      </c>
      <c r="E110" s="337" t="s">
        <v>66</v>
      </c>
      <c r="F110" s="108" t="s">
        <v>113</v>
      </c>
      <c r="G110" s="177" t="s">
        <v>119</v>
      </c>
      <c r="H110" s="95"/>
      <c r="I110" s="95"/>
      <c r="J110" s="95"/>
      <c r="K110" s="174" t="s">
        <v>115</v>
      </c>
      <c r="L110" s="399" t="s">
        <v>64</v>
      </c>
      <c r="M110" s="506" t="s">
        <v>116</v>
      </c>
      <c r="N110" s="21">
        <f t="shared" si="7"/>
        <v>10</v>
      </c>
    </row>
    <row r="111" spans="2:14" ht="18" customHeight="1" x14ac:dyDescent="0.25">
      <c r="B111" s="117">
        <f t="shared" si="10"/>
        <v>14</v>
      </c>
      <c r="C111" s="174" t="s">
        <v>58</v>
      </c>
      <c r="D111" s="400" t="s">
        <v>85</v>
      </c>
      <c r="E111" s="472" t="s">
        <v>66</v>
      </c>
      <c r="F111" s="108" t="s">
        <v>113</v>
      </c>
      <c r="G111" s="178" t="s">
        <v>120</v>
      </c>
      <c r="H111" s="181"/>
      <c r="I111" s="181"/>
      <c r="J111" s="181"/>
      <c r="K111" s="174" t="s">
        <v>115</v>
      </c>
      <c r="L111" s="400" t="s">
        <v>64</v>
      </c>
      <c r="M111" s="472" t="s">
        <v>116</v>
      </c>
      <c r="N111" s="21">
        <f t="shared" si="7"/>
        <v>11</v>
      </c>
    </row>
    <row r="112" spans="2:14" ht="18" customHeight="1" x14ac:dyDescent="0.25">
      <c r="B112" s="117">
        <f t="shared" si="10"/>
        <v>15</v>
      </c>
      <c r="C112" s="174" t="s">
        <v>58</v>
      </c>
      <c r="D112" s="400" t="s">
        <v>85</v>
      </c>
      <c r="E112" s="472" t="s">
        <v>66</v>
      </c>
      <c r="F112" s="108" t="s">
        <v>113</v>
      </c>
      <c r="G112" s="177" t="s">
        <v>121</v>
      </c>
      <c r="H112" s="95"/>
      <c r="I112" s="95"/>
      <c r="J112" s="95"/>
      <c r="K112" s="174" t="s">
        <v>115</v>
      </c>
      <c r="L112" s="400" t="s">
        <v>64</v>
      </c>
      <c r="M112" s="472" t="s">
        <v>116</v>
      </c>
      <c r="N112" s="21">
        <f t="shared" si="7"/>
        <v>12</v>
      </c>
    </row>
    <row r="113" spans="2:14" ht="18" customHeight="1" x14ac:dyDescent="0.25">
      <c r="B113" s="117">
        <f t="shared" si="10"/>
        <v>16</v>
      </c>
      <c r="C113" s="166" t="s">
        <v>58</v>
      </c>
      <c r="D113" s="400" t="s">
        <v>85</v>
      </c>
      <c r="E113" s="472" t="s">
        <v>66</v>
      </c>
      <c r="F113" s="108" t="s">
        <v>113</v>
      </c>
      <c r="G113" s="177" t="s">
        <v>122</v>
      </c>
      <c r="H113" s="95"/>
      <c r="I113" s="95"/>
      <c r="J113" s="95"/>
      <c r="K113" s="166" t="s">
        <v>115</v>
      </c>
      <c r="L113" s="399" t="s">
        <v>64</v>
      </c>
      <c r="M113" s="515" t="s">
        <v>116</v>
      </c>
      <c r="N113" s="21">
        <f t="shared" si="7"/>
        <v>13</v>
      </c>
    </row>
    <row r="114" spans="2:14" ht="18" customHeight="1" x14ac:dyDescent="0.25">
      <c r="B114" s="117">
        <f t="shared" si="10"/>
        <v>17</v>
      </c>
      <c r="C114" s="174" t="s">
        <v>58</v>
      </c>
      <c r="D114" s="123"/>
      <c r="E114" s="123"/>
      <c r="F114" s="182" t="s">
        <v>113</v>
      </c>
      <c r="G114" s="135" t="s">
        <v>367</v>
      </c>
      <c r="H114" s="489"/>
      <c r="I114" s="489"/>
      <c r="J114" s="490"/>
      <c r="K114" s="174" t="s">
        <v>115</v>
      </c>
      <c r="L114" s="143"/>
      <c r="M114" s="123"/>
      <c r="N114" s="21">
        <f t="shared" si="7"/>
        <v>14</v>
      </c>
    </row>
    <row r="115" spans="2:14" ht="18" customHeight="1" x14ac:dyDescent="0.25">
      <c r="B115" s="117">
        <f t="shared" si="10"/>
        <v>18</v>
      </c>
      <c r="C115" s="166" t="s">
        <v>58</v>
      </c>
      <c r="D115" s="399"/>
      <c r="E115" s="524"/>
      <c r="F115" s="182" t="s">
        <v>113</v>
      </c>
      <c r="G115" s="135" t="s">
        <v>369</v>
      </c>
      <c r="H115" s="643"/>
      <c r="I115" s="643"/>
      <c r="J115" s="644"/>
      <c r="K115" s="166" t="s">
        <v>115</v>
      </c>
      <c r="L115" s="143"/>
      <c r="M115" s="179"/>
      <c r="N115" s="21">
        <f t="shared" si="7"/>
        <v>15</v>
      </c>
    </row>
    <row r="116" spans="2:14" ht="18" customHeight="1" x14ac:dyDescent="0.25">
      <c r="B116" s="117">
        <f t="shared" si="10"/>
        <v>19</v>
      </c>
      <c r="C116" s="174" t="s">
        <v>58</v>
      </c>
      <c r="D116" s="399" t="s">
        <v>85</v>
      </c>
      <c r="E116" s="337" t="s">
        <v>66</v>
      </c>
      <c r="F116" s="108" t="s">
        <v>113</v>
      </c>
      <c r="G116" s="177" t="s">
        <v>123</v>
      </c>
      <c r="H116" s="95"/>
      <c r="I116" s="95"/>
      <c r="J116" s="95"/>
      <c r="K116" s="174" t="s">
        <v>115</v>
      </c>
      <c r="L116" s="399" t="s">
        <v>64</v>
      </c>
      <c r="M116" s="506" t="s">
        <v>116</v>
      </c>
      <c r="N116" s="21">
        <f t="shared" si="7"/>
        <v>16</v>
      </c>
    </row>
    <row r="117" spans="2:14" ht="18" customHeight="1" x14ac:dyDescent="0.25">
      <c r="B117" s="117">
        <f t="shared" si="10"/>
        <v>20</v>
      </c>
      <c r="C117" s="174" t="s">
        <v>58</v>
      </c>
      <c r="D117" s="123"/>
      <c r="E117" s="123"/>
      <c r="F117" s="182" t="s">
        <v>113</v>
      </c>
      <c r="G117" s="135" t="s">
        <v>368</v>
      </c>
      <c r="H117" s="489"/>
      <c r="I117" s="489"/>
      <c r="J117" s="490"/>
      <c r="K117" s="174" t="s">
        <v>115</v>
      </c>
      <c r="L117" s="143"/>
      <c r="M117" s="123"/>
      <c r="N117" s="21">
        <f t="shared" si="7"/>
        <v>17</v>
      </c>
    </row>
    <row r="118" spans="2:14" ht="18" customHeight="1" x14ac:dyDescent="0.25">
      <c r="B118" s="118">
        <f t="shared" si="10"/>
        <v>21</v>
      </c>
      <c r="C118" s="166" t="s">
        <v>58</v>
      </c>
      <c r="D118" s="400" t="s">
        <v>85</v>
      </c>
      <c r="E118" s="515" t="s">
        <v>66</v>
      </c>
      <c r="F118" s="108" t="s">
        <v>113</v>
      </c>
      <c r="G118" s="177" t="s">
        <v>124</v>
      </c>
      <c r="H118" s="95"/>
      <c r="I118" s="95"/>
      <c r="J118" s="95"/>
      <c r="K118" s="166" t="s">
        <v>115</v>
      </c>
      <c r="L118" s="447" t="s">
        <v>64</v>
      </c>
      <c r="M118" s="472" t="s">
        <v>116</v>
      </c>
      <c r="N118" s="21">
        <f t="shared" si="7"/>
        <v>18</v>
      </c>
    </row>
    <row r="119" spans="2:14" ht="18" customHeight="1" x14ac:dyDescent="0.25">
      <c r="B119" s="118">
        <f t="shared" si="10"/>
        <v>22</v>
      </c>
      <c r="C119" s="166" t="s">
        <v>58</v>
      </c>
      <c r="D119" s="399"/>
      <c r="E119" s="524"/>
      <c r="F119" s="182" t="s">
        <v>113</v>
      </c>
      <c r="G119" s="135" t="s">
        <v>370</v>
      </c>
      <c r="H119" s="643"/>
      <c r="I119" s="643"/>
      <c r="J119" s="644"/>
      <c r="K119" s="166" t="s">
        <v>115</v>
      </c>
      <c r="L119" s="143"/>
      <c r="M119" s="179"/>
      <c r="N119" s="21">
        <f t="shared" si="7"/>
        <v>19</v>
      </c>
    </row>
    <row r="120" spans="2:14" ht="18" customHeight="1" x14ac:dyDescent="0.25">
      <c r="B120" s="118">
        <f t="shared" si="10"/>
        <v>23</v>
      </c>
      <c r="C120" s="174" t="s">
        <v>58</v>
      </c>
      <c r="D120" s="399" t="s">
        <v>85</v>
      </c>
      <c r="E120" s="337" t="s">
        <v>66</v>
      </c>
      <c r="F120" s="108" t="s">
        <v>113</v>
      </c>
      <c r="G120" s="177" t="s">
        <v>125</v>
      </c>
      <c r="H120" s="95"/>
      <c r="I120" s="95"/>
      <c r="J120" s="95"/>
      <c r="K120" s="174" t="s">
        <v>115</v>
      </c>
      <c r="L120" s="399" t="s">
        <v>64</v>
      </c>
      <c r="M120" s="506" t="s">
        <v>116</v>
      </c>
      <c r="N120" s="21">
        <f t="shared" si="7"/>
        <v>20</v>
      </c>
    </row>
    <row r="121" spans="2:14" ht="18" customHeight="1" x14ac:dyDescent="0.25">
      <c r="B121" s="118">
        <f t="shared" si="10"/>
        <v>24</v>
      </c>
      <c r="C121" s="174" t="s">
        <v>58</v>
      </c>
      <c r="D121" s="123"/>
      <c r="E121" s="123"/>
      <c r="F121" s="182" t="s">
        <v>113</v>
      </c>
      <c r="G121" s="135" t="s">
        <v>371</v>
      </c>
      <c r="H121" s="489"/>
      <c r="I121" s="489"/>
      <c r="J121" s="490"/>
      <c r="K121" s="174" t="s">
        <v>115</v>
      </c>
      <c r="L121" s="143"/>
      <c r="M121" s="123"/>
      <c r="N121" s="21">
        <f t="shared" si="7"/>
        <v>21</v>
      </c>
    </row>
    <row r="122" spans="2:14" ht="18" customHeight="1" x14ac:dyDescent="0.25">
      <c r="B122" s="118">
        <f t="shared" si="10"/>
        <v>25</v>
      </c>
      <c r="C122" s="174" t="s">
        <v>58</v>
      </c>
      <c r="D122" s="400" t="s">
        <v>85</v>
      </c>
      <c r="E122" s="472" t="s">
        <v>66</v>
      </c>
      <c r="F122" s="108" t="s">
        <v>113</v>
      </c>
      <c r="G122" s="178" t="s">
        <v>126</v>
      </c>
      <c r="H122" s="181"/>
      <c r="I122" s="181"/>
      <c r="J122" s="181"/>
      <c r="K122" s="174" t="s">
        <v>115</v>
      </c>
      <c r="L122" s="400" t="s">
        <v>64</v>
      </c>
      <c r="M122" s="337" t="s">
        <v>116</v>
      </c>
      <c r="N122" s="21">
        <f t="shared" si="7"/>
        <v>22</v>
      </c>
    </row>
    <row r="123" spans="2:14" ht="18" customHeight="1" x14ac:dyDescent="0.25">
      <c r="B123" s="118">
        <f t="shared" si="10"/>
        <v>26</v>
      </c>
      <c r="C123" s="174" t="s">
        <v>58</v>
      </c>
      <c r="D123" s="123"/>
      <c r="E123" s="123"/>
      <c r="F123" s="182" t="s">
        <v>113</v>
      </c>
      <c r="G123" s="135" t="s">
        <v>372</v>
      </c>
      <c r="H123" s="489"/>
      <c r="I123" s="489"/>
      <c r="J123" s="490"/>
      <c r="K123" s="174" t="s">
        <v>115</v>
      </c>
      <c r="L123" s="143"/>
      <c r="M123" s="123"/>
      <c r="N123" s="21">
        <f t="shared" si="7"/>
        <v>23</v>
      </c>
    </row>
    <row r="124" spans="2:14" ht="18" customHeight="1" x14ac:dyDescent="0.25">
      <c r="B124" s="118">
        <f t="shared" si="10"/>
        <v>27</v>
      </c>
      <c r="C124" s="174" t="s">
        <v>58</v>
      </c>
      <c r="D124" s="400" t="s">
        <v>85</v>
      </c>
      <c r="E124" s="641" t="s">
        <v>66</v>
      </c>
      <c r="F124" s="108" t="s">
        <v>113</v>
      </c>
      <c r="G124" s="177" t="s">
        <v>127</v>
      </c>
      <c r="H124" s="95"/>
      <c r="I124" s="95"/>
      <c r="J124" s="95"/>
      <c r="K124" s="174" t="s">
        <v>115</v>
      </c>
      <c r="L124" s="399" t="s">
        <v>64</v>
      </c>
      <c r="M124" s="506" t="s">
        <v>116</v>
      </c>
      <c r="N124" s="21">
        <f t="shared" si="7"/>
        <v>24</v>
      </c>
    </row>
    <row r="125" spans="2:14" ht="18" customHeight="1" x14ac:dyDescent="0.25">
      <c r="B125" s="118">
        <f t="shared" si="10"/>
        <v>28</v>
      </c>
      <c r="C125" s="174" t="s">
        <v>58</v>
      </c>
      <c r="D125" s="123"/>
      <c r="E125" s="123"/>
      <c r="F125" s="182" t="s">
        <v>113</v>
      </c>
      <c r="G125" s="135" t="s">
        <v>373</v>
      </c>
      <c r="H125" s="489"/>
      <c r="I125" s="489"/>
      <c r="J125" s="490"/>
      <c r="K125" s="174" t="s">
        <v>115</v>
      </c>
      <c r="L125" s="143"/>
      <c r="M125" s="123"/>
      <c r="N125" s="21">
        <f t="shared" si="7"/>
        <v>25</v>
      </c>
    </row>
    <row r="126" spans="2:14" ht="18" customHeight="1" x14ac:dyDescent="0.25">
      <c r="B126" s="118">
        <f t="shared" si="10"/>
        <v>29</v>
      </c>
      <c r="C126" s="166" t="s">
        <v>58</v>
      </c>
      <c r="D126" s="163"/>
      <c r="E126" s="163"/>
      <c r="F126" s="590" t="s">
        <v>113</v>
      </c>
      <c r="G126" s="628" t="s">
        <v>374</v>
      </c>
      <c r="H126" s="95"/>
      <c r="I126" s="95"/>
      <c r="J126" s="139"/>
      <c r="K126" s="166" t="s">
        <v>115</v>
      </c>
      <c r="L126" s="142"/>
      <c r="M126" s="163"/>
      <c r="N126" s="21">
        <f t="shared" si="7"/>
        <v>26</v>
      </c>
    </row>
    <row r="127" spans="2:14" ht="18" customHeight="1" x14ac:dyDescent="0.25">
      <c r="B127" s="118">
        <f t="shared" si="10"/>
        <v>30</v>
      </c>
      <c r="C127" s="166" t="s">
        <v>58</v>
      </c>
      <c r="D127" s="163"/>
      <c r="E127" s="163"/>
      <c r="F127" s="590" t="s">
        <v>113</v>
      </c>
      <c r="G127" s="628" t="s">
        <v>375</v>
      </c>
      <c r="H127" s="95"/>
      <c r="I127" s="95"/>
      <c r="J127" s="139"/>
      <c r="K127" s="166" t="s">
        <v>115</v>
      </c>
      <c r="L127" s="142"/>
      <c r="M127" s="163"/>
      <c r="N127" s="21">
        <f t="shared" si="7"/>
        <v>27</v>
      </c>
    </row>
    <row r="128" spans="2:14" ht="18" customHeight="1" x14ac:dyDescent="0.25">
      <c r="B128" s="118">
        <f t="shared" si="10"/>
        <v>31</v>
      </c>
      <c r="C128" s="166" t="s">
        <v>58</v>
      </c>
      <c r="D128" s="163"/>
      <c r="E128" s="163"/>
      <c r="F128" s="590" t="s">
        <v>113</v>
      </c>
      <c r="G128" s="628" t="s">
        <v>376</v>
      </c>
      <c r="H128" s="95"/>
      <c r="I128" s="95"/>
      <c r="J128" s="139"/>
      <c r="K128" s="166" t="s">
        <v>115</v>
      </c>
      <c r="L128" s="142"/>
      <c r="M128" s="163"/>
      <c r="N128" s="21">
        <f t="shared" si="7"/>
        <v>28</v>
      </c>
    </row>
    <row r="129" spans="2:14" ht="18" customHeight="1" x14ac:dyDescent="0.25">
      <c r="B129" s="118">
        <f t="shared" si="10"/>
        <v>32</v>
      </c>
      <c r="C129" s="174" t="s">
        <v>58</v>
      </c>
      <c r="D129" s="400" t="s">
        <v>85</v>
      </c>
      <c r="E129" s="472" t="s">
        <v>66</v>
      </c>
      <c r="F129" s="108" t="s">
        <v>113</v>
      </c>
      <c r="G129" s="178" t="s">
        <v>128</v>
      </c>
      <c r="H129" s="181"/>
      <c r="I129" s="181"/>
      <c r="J129" s="181"/>
      <c r="K129" s="174" t="s">
        <v>115</v>
      </c>
      <c r="L129" s="400" t="s">
        <v>64</v>
      </c>
      <c r="M129" s="472" t="s">
        <v>116</v>
      </c>
      <c r="N129" s="21">
        <f t="shared" si="7"/>
        <v>29</v>
      </c>
    </row>
    <row r="130" spans="2:14" ht="18" customHeight="1" x14ac:dyDescent="0.25">
      <c r="B130" s="118">
        <f t="shared" si="10"/>
        <v>33</v>
      </c>
      <c r="C130" s="166" t="s">
        <v>58</v>
      </c>
      <c r="D130" s="400" t="s">
        <v>85</v>
      </c>
      <c r="E130" s="642" t="s">
        <v>66</v>
      </c>
      <c r="F130" s="108" t="s">
        <v>113</v>
      </c>
      <c r="G130" s="177" t="s">
        <v>129</v>
      </c>
      <c r="H130" s="95"/>
      <c r="I130" s="95"/>
      <c r="J130" s="95"/>
      <c r="K130" s="166" t="s">
        <v>115</v>
      </c>
      <c r="L130" s="400" t="s">
        <v>64</v>
      </c>
      <c r="M130" s="472" t="s">
        <v>116</v>
      </c>
      <c r="N130" s="21">
        <f t="shared" si="7"/>
        <v>30</v>
      </c>
    </row>
    <row r="131" spans="2:14" ht="18" customHeight="1" x14ac:dyDescent="0.25">
      <c r="B131" s="118">
        <f t="shared" si="10"/>
        <v>34</v>
      </c>
      <c r="C131" s="166" t="s">
        <v>58</v>
      </c>
      <c r="D131" s="400" t="s">
        <v>85</v>
      </c>
      <c r="E131" s="472" t="s">
        <v>66</v>
      </c>
      <c r="F131" s="590" t="s">
        <v>113</v>
      </c>
      <c r="G131" s="645" t="s">
        <v>130</v>
      </c>
      <c r="H131" s="95"/>
      <c r="I131" s="95"/>
      <c r="J131" s="139"/>
      <c r="K131" s="166" t="s">
        <v>115</v>
      </c>
      <c r="L131" s="400" t="s">
        <v>64</v>
      </c>
      <c r="M131" s="472" t="s">
        <v>116</v>
      </c>
      <c r="N131" s="21">
        <f t="shared" si="7"/>
        <v>31</v>
      </c>
    </row>
    <row r="132" spans="2:14" ht="18" customHeight="1" thickBot="1" x14ac:dyDescent="0.3">
      <c r="B132" s="416">
        <f t="shared" si="10"/>
        <v>35</v>
      </c>
      <c r="C132" s="277" t="s">
        <v>58</v>
      </c>
      <c r="D132" s="195"/>
      <c r="E132" s="194"/>
      <c r="F132" s="182" t="s">
        <v>113</v>
      </c>
      <c r="G132" s="135" t="s">
        <v>377</v>
      </c>
      <c r="H132" s="181"/>
      <c r="I132" s="181"/>
      <c r="J132" s="183"/>
      <c r="K132" s="277" t="s">
        <v>115</v>
      </c>
      <c r="L132" s="144"/>
      <c r="M132" s="194"/>
      <c r="N132" s="21">
        <f t="shared" si="7"/>
        <v>32</v>
      </c>
    </row>
    <row r="133" spans="2:14" ht="18" customHeight="1" thickBot="1" x14ac:dyDescent="0.3">
      <c r="B133" s="118">
        <f t="shared" si="10"/>
        <v>36</v>
      </c>
      <c r="C133" s="464" t="s">
        <v>58</v>
      </c>
      <c r="D133" s="510" t="s">
        <v>85</v>
      </c>
      <c r="E133" s="383" t="s">
        <v>66</v>
      </c>
      <c r="F133" s="189" t="s">
        <v>131</v>
      </c>
      <c r="G133" s="243" t="s">
        <v>132</v>
      </c>
      <c r="H133" s="244"/>
      <c r="I133" s="244"/>
      <c r="J133" s="245"/>
      <c r="K133" s="189" t="s">
        <v>88</v>
      </c>
      <c r="L133" s="646" t="s">
        <v>16</v>
      </c>
      <c r="M133" s="620" t="s">
        <v>64</v>
      </c>
      <c r="N133" s="40">
        <f>1</f>
        <v>1</v>
      </c>
    </row>
    <row r="134" spans="2:14" ht="18" customHeight="1" x14ac:dyDescent="0.25">
      <c r="B134" s="240">
        <f t="shared" si="10"/>
        <v>37</v>
      </c>
      <c r="C134" s="254" t="s">
        <v>70</v>
      </c>
      <c r="D134" s="660" t="s">
        <v>59</v>
      </c>
      <c r="E134" s="647" t="s">
        <v>66</v>
      </c>
      <c r="F134" s="207" t="s">
        <v>133</v>
      </c>
      <c r="G134" s="208" t="s">
        <v>134</v>
      </c>
      <c r="H134" s="209"/>
      <c r="I134" s="210"/>
      <c r="J134" s="211"/>
      <c r="K134" s="212" t="s">
        <v>65</v>
      </c>
      <c r="L134" s="651" t="s">
        <v>16</v>
      </c>
      <c r="M134" s="652" t="s">
        <v>68</v>
      </c>
      <c r="N134" s="40">
        <f>1</f>
        <v>1</v>
      </c>
    </row>
    <row r="135" spans="2:14" ht="18" customHeight="1" x14ac:dyDescent="0.25">
      <c r="B135" s="104">
        <f>B134+1</f>
        <v>38</v>
      </c>
      <c r="C135" s="154" t="s">
        <v>70</v>
      </c>
      <c r="D135" s="509" t="s">
        <v>69</v>
      </c>
      <c r="E135" s="648" t="s">
        <v>59</v>
      </c>
      <c r="F135" s="214" t="s">
        <v>133</v>
      </c>
      <c r="G135" s="202" t="s">
        <v>135</v>
      </c>
      <c r="H135" s="203"/>
      <c r="I135" s="204"/>
      <c r="J135" s="205"/>
      <c r="K135" s="215" t="s">
        <v>65</v>
      </c>
      <c r="L135" s="653" t="s">
        <v>73</v>
      </c>
      <c r="M135" s="654" t="s">
        <v>115</v>
      </c>
      <c r="N135" s="21">
        <f t="shared" ref="N135:N201" si="11">N134+1</f>
        <v>2</v>
      </c>
    </row>
    <row r="136" spans="2:14" ht="18" customHeight="1" x14ac:dyDescent="0.25">
      <c r="B136" s="105">
        <f>B135+1</f>
        <v>39</v>
      </c>
      <c r="C136" s="255" t="s">
        <v>70</v>
      </c>
      <c r="D136" s="510" t="s">
        <v>85</v>
      </c>
      <c r="E136" s="426" t="s">
        <v>69</v>
      </c>
      <c r="F136" s="216" t="s">
        <v>133</v>
      </c>
      <c r="G136" s="217" t="s">
        <v>136</v>
      </c>
      <c r="H136" s="218"/>
      <c r="I136" s="219"/>
      <c r="J136" s="220"/>
      <c r="K136" s="221" t="s">
        <v>65</v>
      </c>
      <c r="L136" s="655" t="s">
        <v>64</v>
      </c>
      <c r="M136" s="656" t="s">
        <v>115</v>
      </c>
      <c r="N136" s="21">
        <f t="shared" si="11"/>
        <v>3</v>
      </c>
    </row>
    <row r="137" spans="2:14" ht="18" customHeight="1" x14ac:dyDescent="0.25">
      <c r="B137" s="104">
        <f t="shared" ref="B137:B148" si="12">B136+1</f>
        <v>40</v>
      </c>
      <c r="C137" s="154" t="s">
        <v>70</v>
      </c>
      <c r="D137" s="509" t="s">
        <v>60</v>
      </c>
      <c r="E137" s="648" t="s">
        <v>66</v>
      </c>
      <c r="F137" s="214" t="s">
        <v>133</v>
      </c>
      <c r="G137" s="202" t="s">
        <v>137</v>
      </c>
      <c r="H137" s="203"/>
      <c r="I137" s="204"/>
      <c r="J137" s="205"/>
      <c r="K137" s="215" t="s">
        <v>65</v>
      </c>
      <c r="L137" s="653" t="s">
        <v>115</v>
      </c>
      <c r="M137" s="654" t="s">
        <v>63</v>
      </c>
      <c r="N137" s="21">
        <f t="shared" si="11"/>
        <v>4</v>
      </c>
    </row>
    <row r="138" spans="2:14" ht="18" customHeight="1" x14ac:dyDescent="0.25">
      <c r="B138" s="105">
        <f t="shared" si="12"/>
        <v>41</v>
      </c>
      <c r="C138" s="255" t="s">
        <v>70</v>
      </c>
      <c r="D138" s="510" t="s">
        <v>66</v>
      </c>
      <c r="E138" s="426" t="s">
        <v>85</v>
      </c>
      <c r="F138" s="216" t="s">
        <v>133</v>
      </c>
      <c r="G138" s="217" t="s">
        <v>138</v>
      </c>
      <c r="H138" s="218"/>
      <c r="I138" s="219"/>
      <c r="J138" s="222"/>
      <c r="K138" s="221" t="s">
        <v>65</v>
      </c>
      <c r="L138" s="655" t="s">
        <v>139</v>
      </c>
      <c r="M138" s="656" t="s">
        <v>64</v>
      </c>
      <c r="N138" s="21">
        <f t="shared" si="11"/>
        <v>5</v>
      </c>
    </row>
    <row r="139" spans="2:14" ht="18" customHeight="1" x14ac:dyDescent="0.25">
      <c r="B139" s="104">
        <f t="shared" si="12"/>
        <v>42</v>
      </c>
      <c r="C139" s="154" t="s">
        <v>70</v>
      </c>
      <c r="D139" s="509" t="s">
        <v>69</v>
      </c>
      <c r="E139" s="648" t="s">
        <v>59</v>
      </c>
      <c r="F139" s="214" t="s">
        <v>133</v>
      </c>
      <c r="G139" s="202" t="s">
        <v>140</v>
      </c>
      <c r="H139" s="203"/>
      <c r="I139" s="204"/>
      <c r="J139" s="206"/>
      <c r="K139" s="215" t="s">
        <v>65</v>
      </c>
      <c r="L139" s="653" t="s">
        <v>73</v>
      </c>
      <c r="M139" s="654" t="s">
        <v>16</v>
      </c>
      <c r="N139" s="21">
        <f t="shared" si="11"/>
        <v>6</v>
      </c>
    </row>
    <row r="140" spans="2:14" ht="18" customHeight="1" x14ac:dyDescent="0.25">
      <c r="B140" s="105">
        <f t="shared" si="12"/>
        <v>43</v>
      </c>
      <c r="C140" s="255" t="s">
        <v>70</v>
      </c>
      <c r="D140" s="510" t="s">
        <v>66</v>
      </c>
      <c r="E140" s="426" t="s">
        <v>60</v>
      </c>
      <c r="F140" s="216" t="s">
        <v>133</v>
      </c>
      <c r="G140" s="217" t="s">
        <v>141</v>
      </c>
      <c r="H140" s="218"/>
      <c r="I140" s="219"/>
      <c r="J140" s="220"/>
      <c r="K140" s="221" t="s">
        <v>65</v>
      </c>
      <c r="L140" s="655" t="s">
        <v>16</v>
      </c>
      <c r="M140" s="656" t="s">
        <v>115</v>
      </c>
      <c r="N140" s="21">
        <f t="shared" si="11"/>
        <v>7</v>
      </c>
    </row>
    <row r="141" spans="2:14" ht="18" customHeight="1" x14ac:dyDescent="0.25">
      <c r="B141" s="104">
        <f t="shared" si="12"/>
        <v>44</v>
      </c>
      <c r="C141" s="154" t="s">
        <v>70</v>
      </c>
      <c r="D141" s="509" t="s">
        <v>59</v>
      </c>
      <c r="E141" s="648" t="s">
        <v>85</v>
      </c>
      <c r="F141" s="214" t="s">
        <v>133</v>
      </c>
      <c r="G141" s="202" t="s">
        <v>142</v>
      </c>
      <c r="H141" s="203"/>
      <c r="I141" s="204"/>
      <c r="J141" s="205"/>
      <c r="K141" s="215" t="s">
        <v>65</v>
      </c>
      <c r="L141" s="653" t="s">
        <v>64</v>
      </c>
      <c r="M141" s="654" t="s">
        <v>73</v>
      </c>
      <c r="N141" s="21">
        <f t="shared" si="11"/>
        <v>8</v>
      </c>
    </row>
    <row r="142" spans="2:14" ht="18" customHeight="1" x14ac:dyDescent="0.25">
      <c r="B142" s="105">
        <f t="shared" si="12"/>
        <v>45</v>
      </c>
      <c r="C142" s="255" t="s">
        <v>70</v>
      </c>
      <c r="D142" s="510" t="s">
        <v>85</v>
      </c>
      <c r="E142" s="426" t="s">
        <v>59</v>
      </c>
      <c r="F142" s="216" t="s">
        <v>133</v>
      </c>
      <c r="G142" s="217" t="s">
        <v>143</v>
      </c>
      <c r="H142" s="218"/>
      <c r="I142" s="219"/>
      <c r="J142" s="220"/>
      <c r="K142" s="221" t="s">
        <v>65</v>
      </c>
      <c r="L142" s="655" t="s">
        <v>115</v>
      </c>
      <c r="M142" s="656" t="s">
        <v>116</v>
      </c>
      <c r="N142" s="21">
        <f t="shared" si="11"/>
        <v>9</v>
      </c>
    </row>
    <row r="143" spans="2:14" ht="18" customHeight="1" x14ac:dyDescent="0.25">
      <c r="B143" s="104">
        <f t="shared" si="12"/>
        <v>46</v>
      </c>
      <c r="C143" s="154" t="s">
        <v>70</v>
      </c>
      <c r="D143" s="509" t="s">
        <v>60</v>
      </c>
      <c r="E143" s="648" t="s">
        <v>59</v>
      </c>
      <c r="F143" s="214" t="s">
        <v>133</v>
      </c>
      <c r="G143" s="202" t="s">
        <v>144</v>
      </c>
      <c r="H143" s="203"/>
      <c r="I143" s="204"/>
      <c r="J143" s="205"/>
      <c r="K143" s="215" t="s">
        <v>65</v>
      </c>
      <c r="L143" s="653" t="s">
        <v>63</v>
      </c>
      <c r="M143" s="654" t="s">
        <v>115</v>
      </c>
      <c r="N143" s="21">
        <f t="shared" si="11"/>
        <v>10</v>
      </c>
    </row>
    <row r="144" spans="2:14" ht="18" customHeight="1" x14ac:dyDescent="0.25">
      <c r="B144" s="105">
        <f t="shared" si="12"/>
        <v>47</v>
      </c>
      <c r="C144" s="255" t="s">
        <v>70</v>
      </c>
      <c r="D144" s="510" t="s">
        <v>59</v>
      </c>
      <c r="E144" s="426" t="s">
        <v>69</v>
      </c>
      <c r="F144" s="216" t="s">
        <v>133</v>
      </c>
      <c r="G144" s="217" t="s">
        <v>145</v>
      </c>
      <c r="H144" s="218"/>
      <c r="I144" s="219"/>
      <c r="J144" s="220"/>
      <c r="K144" s="221" t="s">
        <v>65</v>
      </c>
      <c r="L144" s="655" t="s">
        <v>73</v>
      </c>
      <c r="M144" s="656" t="s">
        <v>116</v>
      </c>
      <c r="N144" s="21">
        <f t="shared" si="11"/>
        <v>11</v>
      </c>
    </row>
    <row r="145" spans="2:14" ht="18" customHeight="1" x14ac:dyDescent="0.25">
      <c r="B145" s="104">
        <f t="shared" si="12"/>
        <v>48</v>
      </c>
      <c r="C145" s="154" t="s">
        <v>70</v>
      </c>
      <c r="D145" s="509" t="s">
        <v>66</v>
      </c>
      <c r="E145" s="648" t="s">
        <v>69</v>
      </c>
      <c r="F145" s="214" t="s">
        <v>133</v>
      </c>
      <c r="G145" s="202" t="s">
        <v>146</v>
      </c>
      <c r="H145" s="203"/>
      <c r="I145" s="204"/>
      <c r="J145" s="205"/>
      <c r="K145" s="215" t="s">
        <v>65</v>
      </c>
      <c r="L145" s="653" t="s">
        <v>116</v>
      </c>
      <c r="M145" s="654" t="s">
        <v>68</v>
      </c>
      <c r="N145" s="21">
        <f t="shared" si="11"/>
        <v>12</v>
      </c>
    </row>
    <row r="146" spans="2:14" ht="18" customHeight="1" x14ac:dyDescent="0.25">
      <c r="B146" s="105">
        <f t="shared" si="12"/>
        <v>49</v>
      </c>
      <c r="C146" s="255" t="s">
        <v>70</v>
      </c>
      <c r="D146" s="510" t="s">
        <v>60</v>
      </c>
      <c r="E146" s="426" t="s">
        <v>59</v>
      </c>
      <c r="F146" s="216" t="s">
        <v>133</v>
      </c>
      <c r="G146" s="217" t="s">
        <v>147</v>
      </c>
      <c r="H146" s="218"/>
      <c r="I146" s="219"/>
      <c r="J146" s="220"/>
      <c r="K146" s="221" t="s">
        <v>65</v>
      </c>
      <c r="L146" s="655" t="s">
        <v>73</v>
      </c>
      <c r="M146" s="656" t="s">
        <v>139</v>
      </c>
      <c r="N146" s="21">
        <f t="shared" si="11"/>
        <v>13</v>
      </c>
    </row>
    <row r="147" spans="2:14" ht="18" customHeight="1" x14ac:dyDescent="0.25">
      <c r="B147" s="104">
        <f t="shared" si="12"/>
        <v>50</v>
      </c>
      <c r="C147" s="154" t="s">
        <v>70</v>
      </c>
      <c r="D147" s="509" t="s">
        <v>66</v>
      </c>
      <c r="E147" s="648" t="s">
        <v>60</v>
      </c>
      <c r="F147" s="214" t="s">
        <v>133</v>
      </c>
      <c r="G147" s="202" t="s">
        <v>148</v>
      </c>
      <c r="H147" s="203"/>
      <c r="I147" s="204"/>
      <c r="J147" s="205"/>
      <c r="K147" s="215" t="s">
        <v>65</v>
      </c>
      <c r="L147" s="653" t="s">
        <v>16</v>
      </c>
      <c r="M147" s="654" t="s">
        <v>139</v>
      </c>
      <c r="N147" s="21">
        <f t="shared" si="11"/>
        <v>14</v>
      </c>
    </row>
    <row r="148" spans="2:14" ht="18" customHeight="1" x14ac:dyDescent="0.25">
      <c r="B148" s="105">
        <f t="shared" si="12"/>
        <v>51</v>
      </c>
      <c r="C148" s="255" t="s">
        <v>70</v>
      </c>
      <c r="D148" s="510" t="s">
        <v>85</v>
      </c>
      <c r="E148" s="649" t="s">
        <v>59</v>
      </c>
      <c r="F148" s="216" t="s">
        <v>133</v>
      </c>
      <c r="G148" s="217" t="s">
        <v>149</v>
      </c>
      <c r="H148" s="218"/>
      <c r="I148" s="219"/>
      <c r="J148" s="220"/>
      <c r="K148" s="221" t="s">
        <v>65</v>
      </c>
      <c r="L148" s="657" t="s">
        <v>116</v>
      </c>
      <c r="M148" s="656" t="s">
        <v>115</v>
      </c>
      <c r="N148" s="21">
        <f t="shared" si="11"/>
        <v>15</v>
      </c>
    </row>
    <row r="149" spans="2:14" ht="18" customHeight="1" x14ac:dyDescent="0.25">
      <c r="B149" s="104">
        <f>B148+1</f>
        <v>52</v>
      </c>
      <c r="C149" s="154" t="s">
        <v>70</v>
      </c>
      <c r="D149" s="509" t="s">
        <v>85</v>
      </c>
      <c r="E149" s="648" t="s">
        <v>60</v>
      </c>
      <c r="F149" s="214" t="s">
        <v>133</v>
      </c>
      <c r="G149" s="202" t="s">
        <v>150</v>
      </c>
      <c r="H149" s="229"/>
      <c r="I149" s="230"/>
      <c r="J149" s="205"/>
      <c r="K149" s="215" t="s">
        <v>65</v>
      </c>
      <c r="L149" s="653" t="s">
        <v>139</v>
      </c>
      <c r="M149" s="654" t="s">
        <v>68</v>
      </c>
      <c r="N149" s="21">
        <f t="shared" si="11"/>
        <v>16</v>
      </c>
    </row>
    <row r="150" spans="2:14" ht="18" customHeight="1" x14ac:dyDescent="0.25">
      <c r="B150" s="105">
        <f>B149+1</f>
        <v>53</v>
      </c>
      <c r="C150" s="255" t="s">
        <v>70</v>
      </c>
      <c r="D150" s="510" t="s">
        <v>59</v>
      </c>
      <c r="E150" s="426" t="s">
        <v>66</v>
      </c>
      <c r="F150" s="216" t="s">
        <v>133</v>
      </c>
      <c r="G150" s="217" t="s">
        <v>151</v>
      </c>
      <c r="H150" s="241"/>
      <c r="I150" s="242"/>
      <c r="J150" s="220"/>
      <c r="K150" s="221" t="s">
        <v>65</v>
      </c>
      <c r="L150" s="655" t="s">
        <v>115</v>
      </c>
      <c r="M150" s="656" t="s">
        <v>152</v>
      </c>
      <c r="N150" s="21">
        <f t="shared" si="11"/>
        <v>17</v>
      </c>
    </row>
    <row r="151" spans="2:14" ht="18" customHeight="1" x14ac:dyDescent="0.25">
      <c r="B151" s="104">
        <f t="shared" ref="B151:B206" si="13">B150+1</f>
        <v>54</v>
      </c>
      <c r="C151" s="154" t="s">
        <v>70</v>
      </c>
      <c r="D151" s="509" t="s">
        <v>69</v>
      </c>
      <c r="E151" s="648" t="s">
        <v>60</v>
      </c>
      <c r="F151" s="214" t="s">
        <v>133</v>
      </c>
      <c r="G151" s="202" t="s">
        <v>153</v>
      </c>
      <c r="H151" s="229"/>
      <c r="I151" s="230"/>
      <c r="J151" s="205"/>
      <c r="K151" s="215" t="s">
        <v>65</v>
      </c>
      <c r="L151" s="653" t="s">
        <v>63</v>
      </c>
      <c r="M151" s="654" t="s">
        <v>16</v>
      </c>
      <c r="N151" s="21">
        <f t="shared" si="11"/>
        <v>18</v>
      </c>
    </row>
    <row r="152" spans="2:14" ht="18" customHeight="1" x14ac:dyDescent="0.25">
      <c r="B152" s="105">
        <f t="shared" si="13"/>
        <v>55</v>
      </c>
      <c r="C152" s="255" t="s">
        <v>70</v>
      </c>
      <c r="D152" s="510" t="s">
        <v>69</v>
      </c>
      <c r="E152" s="426" t="s">
        <v>59</v>
      </c>
      <c r="F152" s="216" t="s">
        <v>133</v>
      </c>
      <c r="G152" s="217" t="s">
        <v>154</v>
      </c>
      <c r="H152" s="241"/>
      <c r="I152" s="242"/>
      <c r="J152" s="220"/>
      <c r="K152" s="221" t="s">
        <v>65</v>
      </c>
      <c r="L152" s="655" t="s">
        <v>115</v>
      </c>
      <c r="M152" s="656" t="s">
        <v>116</v>
      </c>
      <c r="N152" s="21">
        <f t="shared" si="11"/>
        <v>19</v>
      </c>
    </row>
    <row r="153" spans="2:14" ht="18" customHeight="1" x14ac:dyDescent="0.25">
      <c r="B153" s="104">
        <f t="shared" si="13"/>
        <v>56</v>
      </c>
      <c r="C153" s="154" t="s">
        <v>70</v>
      </c>
      <c r="D153" s="509" t="s">
        <v>60</v>
      </c>
      <c r="E153" s="648" t="s">
        <v>85</v>
      </c>
      <c r="F153" s="214" t="s">
        <v>133</v>
      </c>
      <c r="G153" s="202" t="s">
        <v>155</v>
      </c>
      <c r="H153" s="229"/>
      <c r="I153" s="230"/>
      <c r="J153" s="205"/>
      <c r="K153" s="215" t="s">
        <v>65</v>
      </c>
      <c r="L153" s="653" t="s">
        <v>139</v>
      </c>
      <c r="M153" s="654" t="s">
        <v>152</v>
      </c>
      <c r="N153" s="21">
        <f t="shared" si="11"/>
        <v>20</v>
      </c>
    </row>
    <row r="154" spans="2:14" ht="18" customHeight="1" x14ac:dyDescent="0.25">
      <c r="B154" s="105">
        <f t="shared" si="13"/>
        <v>57</v>
      </c>
      <c r="C154" s="255" t="s">
        <v>70</v>
      </c>
      <c r="D154" s="510" t="s">
        <v>59</v>
      </c>
      <c r="E154" s="426" t="s">
        <v>85</v>
      </c>
      <c r="F154" s="216" t="s">
        <v>133</v>
      </c>
      <c r="G154" s="217" t="s">
        <v>156</v>
      </c>
      <c r="H154" s="241"/>
      <c r="I154" s="242"/>
      <c r="J154" s="220"/>
      <c r="K154" s="221" t="s">
        <v>65</v>
      </c>
      <c r="L154" s="655" t="s">
        <v>63</v>
      </c>
      <c r="M154" s="656" t="s">
        <v>88</v>
      </c>
      <c r="N154" s="21">
        <f t="shared" si="11"/>
        <v>21</v>
      </c>
    </row>
    <row r="155" spans="2:14" ht="18" customHeight="1" x14ac:dyDescent="0.25">
      <c r="B155" s="104">
        <f t="shared" si="13"/>
        <v>58</v>
      </c>
      <c r="C155" s="154" t="s">
        <v>70</v>
      </c>
      <c r="D155" s="509" t="s">
        <v>60</v>
      </c>
      <c r="E155" s="648" t="s">
        <v>69</v>
      </c>
      <c r="F155" s="214" t="s">
        <v>133</v>
      </c>
      <c r="G155" s="202" t="s">
        <v>157</v>
      </c>
      <c r="H155" s="229"/>
      <c r="I155" s="230"/>
      <c r="J155" s="205"/>
      <c r="K155" s="215" t="s">
        <v>65</v>
      </c>
      <c r="L155" s="653" t="s">
        <v>88</v>
      </c>
      <c r="M155" s="654" t="s">
        <v>16</v>
      </c>
      <c r="N155" s="21">
        <f t="shared" si="11"/>
        <v>22</v>
      </c>
    </row>
    <row r="156" spans="2:14" ht="18" customHeight="1" x14ac:dyDescent="0.25">
      <c r="B156" s="105">
        <f t="shared" si="13"/>
        <v>59</v>
      </c>
      <c r="C156" s="255" t="s">
        <v>70</v>
      </c>
      <c r="D156" s="510" t="s">
        <v>85</v>
      </c>
      <c r="E156" s="426" t="s">
        <v>69</v>
      </c>
      <c r="F156" s="216" t="s">
        <v>133</v>
      </c>
      <c r="G156" s="217" t="s">
        <v>158</v>
      </c>
      <c r="H156" s="241"/>
      <c r="I156" s="242"/>
      <c r="J156" s="220"/>
      <c r="K156" s="221" t="s">
        <v>65</v>
      </c>
      <c r="L156" s="655" t="s">
        <v>16</v>
      </c>
      <c r="M156" s="656" t="s">
        <v>152</v>
      </c>
      <c r="N156" s="21">
        <f t="shared" si="11"/>
        <v>23</v>
      </c>
    </row>
    <row r="157" spans="2:14" ht="18" customHeight="1" thickBot="1" x14ac:dyDescent="0.3">
      <c r="B157" s="185">
        <f t="shared" si="13"/>
        <v>60</v>
      </c>
      <c r="C157" s="155" t="s">
        <v>70</v>
      </c>
      <c r="D157" s="661" t="s">
        <v>66</v>
      </c>
      <c r="E157" s="650" t="s">
        <v>60</v>
      </c>
      <c r="F157" s="223" t="s">
        <v>133</v>
      </c>
      <c r="G157" s="224" t="s">
        <v>159</v>
      </c>
      <c r="H157" s="232"/>
      <c r="I157" s="233"/>
      <c r="J157" s="227"/>
      <c r="K157" s="228" t="s">
        <v>65</v>
      </c>
      <c r="L157" s="658" t="s">
        <v>152</v>
      </c>
      <c r="M157" s="659" t="s">
        <v>68</v>
      </c>
      <c r="N157" s="21">
        <f t="shared" si="11"/>
        <v>24</v>
      </c>
    </row>
    <row r="158" spans="2:14" ht="18" customHeight="1" x14ac:dyDescent="0.25">
      <c r="B158" s="103">
        <f t="shared" si="13"/>
        <v>61</v>
      </c>
      <c r="C158" s="254" t="s">
        <v>70</v>
      </c>
      <c r="D158" s="660" t="s">
        <v>66</v>
      </c>
      <c r="E158" s="662" t="s">
        <v>60</v>
      </c>
      <c r="F158" s="207" t="s">
        <v>160</v>
      </c>
      <c r="G158" s="208" t="s">
        <v>161</v>
      </c>
      <c r="H158" s="246"/>
      <c r="I158" s="247"/>
      <c r="J158" s="211"/>
      <c r="K158" s="212" t="s">
        <v>65</v>
      </c>
      <c r="L158" s="651" t="s">
        <v>68</v>
      </c>
      <c r="M158" s="652" t="s">
        <v>152</v>
      </c>
      <c r="N158" s="21">
        <f>1</f>
        <v>1</v>
      </c>
    </row>
    <row r="159" spans="2:14" ht="18" customHeight="1" x14ac:dyDescent="0.25">
      <c r="B159" s="104">
        <f t="shared" si="13"/>
        <v>62</v>
      </c>
      <c r="C159" s="154" t="s">
        <v>70</v>
      </c>
      <c r="D159" s="509" t="s">
        <v>85</v>
      </c>
      <c r="E159" s="663" t="s">
        <v>66</v>
      </c>
      <c r="F159" s="214" t="s">
        <v>160</v>
      </c>
      <c r="G159" s="202" t="s">
        <v>162</v>
      </c>
      <c r="H159" s="229"/>
      <c r="I159" s="230"/>
      <c r="J159" s="205"/>
      <c r="K159" s="215" t="s">
        <v>65</v>
      </c>
      <c r="L159" s="653" t="s">
        <v>152</v>
      </c>
      <c r="M159" s="654" t="s">
        <v>116</v>
      </c>
      <c r="N159" s="21">
        <f t="shared" si="11"/>
        <v>2</v>
      </c>
    </row>
    <row r="160" spans="2:14" ht="18" customHeight="1" x14ac:dyDescent="0.25">
      <c r="B160" s="105">
        <f t="shared" si="13"/>
        <v>63</v>
      </c>
      <c r="C160" s="255" t="s">
        <v>70</v>
      </c>
      <c r="D160" s="510" t="s">
        <v>60</v>
      </c>
      <c r="E160" s="664" t="s">
        <v>59</v>
      </c>
      <c r="F160" s="216" t="s">
        <v>160</v>
      </c>
      <c r="G160" s="217" t="s">
        <v>163</v>
      </c>
      <c r="H160" s="241"/>
      <c r="I160" s="242"/>
      <c r="J160" s="220"/>
      <c r="K160" s="221" t="s">
        <v>65</v>
      </c>
      <c r="L160" s="655" t="s">
        <v>88</v>
      </c>
      <c r="M160" s="656" t="s">
        <v>68</v>
      </c>
      <c r="N160" s="21">
        <f t="shared" si="11"/>
        <v>3</v>
      </c>
    </row>
    <row r="161" spans="2:14" ht="18" customHeight="1" x14ac:dyDescent="0.25">
      <c r="B161" s="104">
        <f t="shared" si="13"/>
        <v>64</v>
      </c>
      <c r="C161" s="154" t="s">
        <v>70</v>
      </c>
      <c r="D161" s="509" t="s">
        <v>59</v>
      </c>
      <c r="E161" s="663" t="s">
        <v>66</v>
      </c>
      <c r="F161" s="214" t="s">
        <v>160</v>
      </c>
      <c r="G161" s="202" t="s">
        <v>164</v>
      </c>
      <c r="H161" s="229"/>
      <c r="I161" s="230"/>
      <c r="J161" s="205"/>
      <c r="K161" s="215" t="s">
        <v>65</v>
      </c>
      <c r="L161" s="653" t="s">
        <v>16</v>
      </c>
      <c r="M161" s="654" t="s">
        <v>139</v>
      </c>
      <c r="N161" s="21">
        <f t="shared" si="11"/>
        <v>4</v>
      </c>
    </row>
    <row r="162" spans="2:14" ht="18" customHeight="1" x14ac:dyDescent="0.25">
      <c r="B162" s="105">
        <f t="shared" si="13"/>
        <v>65</v>
      </c>
      <c r="C162" s="255" t="s">
        <v>70</v>
      </c>
      <c r="D162" s="510" t="s">
        <v>85</v>
      </c>
      <c r="E162" s="664" t="s">
        <v>60</v>
      </c>
      <c r="F162" s="216" t="s">
        <v>160</v>
      </c>
      <c r="G162" s="217" t="s">
        <v>165</v>
      </c>
      <c r="H162" s="241"/>
      <c r="I162" s="242"/>
      <c r="J162" s="220"/>
      <c r="K162" s="221" t="s">
        <v>65</v>
      </c>
      <c r="L162" s="655" t="s">
        <v>63</v>
      </c>
      <c r="M162" s="656" t="s">
        <v>88</v>
      </c>
      <c r="N162" s="21">
        <f t="shared" si="11"/>
        <v>5</v>
      </c>
    </row>
    <row r="163" spans="2:14" ht="18" customHeight="1" x14ac:dyDescent="0.25">
      <c r="B163" s="104">
        <f t="shared" si="13"/>
        <v>66</v>
      </c>
      <c r="C163" s="154" t="s">
        <v>70</v>
      </c>
      <c r="D163" s="509" t="s">
        <v>69</v>
      </c>
      <c r="E163" s="663" t="s">
        <v>59</v>
      </c>
      <c r="F163" s="214" t="s">
        <v>160</v>
      </c>
      <c r="G163" s="202" t="s">
        <v>166</v>
      </c>
      <c r="H163" s="229"/>
      <c r="I163" s="230"/>
      <c r="J163" s="205"/>
      <c r="K163" s="215" t="s">
        <v>65</v>
      </c>
      <c r="L163" s="653" t="s">
        <v>73</v>
      </c>
      <c r="M163" s="654" t="s">
        <v>64</v>
      </c>
      <c r="N163" s="21">
        <f t="shared" si="11"/>
        <v>6</v>
      </c>
    </row>
    <row r="164" spans="2:14" ht="18" customHeight="1" x14ac:dyDescent="0.25">
      <c r="B164" s="105">
        <f t="shared" si="13"/>
        <v>67</v>
      </c>
      <c r="C164" s="255" t="s">
        <v>70</v>
      </c>
      <c r="D164" s="510" t="s">
        <v>66</v>
      </c>
      <c r="E164" s="473" t="s">
        <v>60</v>
      </c>
      <c r="F164" s="216" t="s">
        <v>160</v>
      </c>
      <c r="G164" s="217" t="s">
        <v>167</v>
      </c>
      <c r="H164" s="241"/>
      <c r="I164" s="242"/>
      <c r="J164" s="220"/>
      <c r="K164" s="221" t="s">
        <v>65</v>
      </c>
      <c r="L164" s="655" t="s">
        <v>116</v>
      </c>
      <c r="M164" s="656" t="s">
        <v>64</v>
      </c>
      <c r="N164" s="21">
        <f t="shared" si="11"/>
        <v>7</v>
      </c>
    </row>
    <row r="165" spans="2:14" ht="18" customHeight="1" x14ac:dyDescent="0.25">
      <c r="B165" s="104">
        <f t="shared" si="13"/>
        <v>68</v>
      </c>
      <c r="C165" s="154" t="s">
        <v>70</v>
      </c>
      <c r="D165" s="509" t="s">
        <v>60</v>
      </c>
      <c r="E165" s="663" t="s">
        <v>66</v>
      </c>
      <c r="F165" s="214" t="s">
        <v>160</v>
      </c>
      <c r="G165" s="202" t="s">
        <v>168</v>
      </c>
      <c r="H165" s="229"/>
      <c r="I165" s="230"/>
      <c r="J165" s="205"/>
      <c r="K165" s="215" t="s">
        <v>65</v>
      </c>
      <c r="L165" s="653" t="s">
        <v>88</v>
      </c>
      <c r="M165" s="654" t="s">
        <v>116</v>
      </c>
      <c r="N165" s="21">
        <f t="shared" si="11"/>
        <v>8</v>
      </c>
    </row>
    <row r="166" spans="2:14" ht="18" customHeight="1" x14ac:dyDescent="0.25">
      <c r="B166" s="105">
        <f t="shared" si="13"/>
        <v>69</v>
      </c>
      <c r="C166" s="255" t="s">
        <v>70</v>
      </c>
      <c r="D166" s="510" t="s">
        <v>59</v>
      </c>
      <c r="E166" s="664" t="s">
        <v>69</v>
      </c>
      <c r="F166" s="216" t="s">
        <v>160</v>
      </c>
      <c r="G166" s="217" t="s">
        <v>169</v>
      </c>
      <c r="H166" s="241"/>
      <c r="I166" s="242"/>
      <c r="J166" s="220"/>
      <c r="K166" s="221" t="s">
        <v>65</v>
      </c>
      <c r="L166" s="655" t="s">
        <v>68</v>
      </c>
      <c r="M166" s="656" t="s">
        <v>64</v>
      </c>
      <c r="N166" s="21">
        <f t="shared" si="11"/>
        <v>9</v>
      </c>
    </row>
    <row r="167" spans="2:14" ht="18" customHeight="1" x14ac:dyDescent="0.25">
      <c r="B167" s="104">
        <f t="shared" si="13"/>
        <v>70</v>
      </c>
      <c r="C167" s="154" t="s">
        <v>70</v>
      </c>
      <c r="D167" s="509" t="s">
        <v>60</v>
      </c>
      <c r="E167" s="663" t="s">
        <v>85</v>
      </c>
      <c r="F167" s="214" t="s">
        <v>160</v>
      </c>
      <c r="G167" s="202" t="s">
        <v>170</v>
      </c>
      <c r="H167" s="229"/>
      <c r="I167" s="230"/>
      <c r="J167" s="205"/>
      <c r="K167" s="215" t="s">
        <v>65</v>
      </c>
      <c r="L167" s="653" t="s">
        <v>64</v>
      </c>
      <c r="M167" s="654" t="s">
        <v>88</v>
      </c>
      <c r="N167" s="21">
        <f t="shared" si="11"/>
        <v>10</v>
      </c>
    </row>
    <row r="168" spans="2:14" ht="18" customHeight="1" x14ac:dyDescent="0.25">
      <c r="B168" s="105">
        <f t="shared" si="13"/>
        <v>71</v>
      </c>
      <c r="C168" s="255" t="s">
        <v>70</v>
      </c>
      <c r="D168" s="510" t="s">
        <v>69</v>
      </c>
      <c r="E168" s="664" t="s">
        <v>85</v>
      </c>
      <c r="F168" s="216" t="s">
        <v>160</v>
      </c>
      <c r="G168" s="217" t="s">
        <v>171</v>
      </c>
      <c r="H168" s="241"/>
      <c r="I168" s="242"/>
      <c r="J168" s="220"/>
      <c r="K168" s="221" t="s">
        <v>65</v>
      </c>
      <c r="L168" s="655" t="s">
        <v>115</v>
      </c>
      <c r="M168" s="656" t="s">
        <v>16</v>
      </c>
      <c r="N168" s="21">
        <f t="shared" si="11"/>
        <v>11</v>
      </c>
    </row>
    <row r="169" spans="2:14" ht="18" customHeight="1" x14ac:dyDescent="0.25">
      <c r="B169" s="104">
        <f t="shared" si="13"/>
        <v>72</v>
      </c>
      <c r="C169" s="154" t="s">
        <v>70</v>
      </c>
      <c r="D169" s="509" t="s">
        <v>66</v>
      </c>
      <c r="E169" s="663" t="s">
        <v>69</v>
      </c>
      <c r="F169" s="214" t="s">
        <v>160</v>
      </c>
      <c r="G169" s="202" t="s">
        <v>172</v>
      </c>
      <c r="H169" s="229"/>
      <c r="I169" s="230"/>
      <c r="J169" s="205"/>
      <c r="K169" s="215" t="s">
        <v>65</v>
      </c>
      <c r="L169" s="653" t="s">
        <v>152</v>
      </c>
      <c r="M169" s="654" t="s">
        <v>68</v>
      </c>
      <c r="N169" s="21">
        <f t="shared" si="11"/>
        <v>12</v>
      </c>
    </row>
    <row r="170" spans="2:14" ht="18" customHeight="1" x14ac:dyDescent="0.25">
      <c r="B170" s="105">
        <f t="shared" si="13"/>
        <v>73</v>
      </c>
      <c r="C170" s="255" t="s">
        <v>70</v>
      </c>
      <c r="D170" s="510" t="s">
        <v>85</v>
      </c>
      <c r="E170" s="473" t="s">
        <v>59</v>
      </c>
      <c r="F170" s="216" t="s">
        <v>160</v>
      </c>
      <c r="G170" s="217" t="s">
        <v>173</v>
      </c>
      <c r="H170" s="241"/>
      <c r="I170" s="242"/>
      <c r="J170" s="220"/>
      <c r="K170" s="221" t="s">
        <v>65</v>
      </c>
      <c r="L170" s="655" t="s">
        <v>68</v>
      </c>
      <c r="M170" s="656" t="s">
        <v>115</v>
      </c>
      <c r="N170" s="21">
        <f t="shared" si="11"/>
        <v>13</v>
      </c>
    </row>
    <row r="171" spans="2:14" ht="18" customHeight="1" x14ac:dyDescent="0.25">
      <c r="B171" s="104">
        <f t="shared" si="13"/>
        <v>74</v>
      </c>
      <c r="C171" s="154" t="s">
        <v>70</v>
      </c>
      <c r="D171" s="509" t="s">
        <v>59</v>
      </c>
      <c r="E171" s="663" t="s">
        <v>85</v>
      </c>
      <c r="F171" s="214" t="s">
        <v>160</v>
      </c>
      <c r="G171" s="202" t="s">
        <v>174</v>
      </c>
      <c r="H171" s="229"/>
      <c r="I171" s="230"/>
      <c r="J171" s="205"/>
      <c r="K171" s="215" t="s">
        <v>65</v>
      </c>
      <c r="L171" s="653" t="s">
        <v>88</v>
      </c>
      <c r="M171" s="654" t="s">
        <v>64</v>
      </c>
      <c r="N171" s="21">
        <f t="shared" si="11"/>
        <v>14</v>
      </c>
    </row>
    <row r="172" spans="2:14" ht="18" customHeight="1" x14ac:dyDescent="0.25">
      <c r="B172" s="105">
        <f t="shared" si="13"/>
        <v>75</v>
      </c>
      <c r="C172" s="255" t="s">
        <v>70</v>
      </c>
      <c r="D172" s="510" t="s">
        <v>69</v>
      </c>
      <c r="E172" s="664" t="s">
        <v>85</v>
      </c>
      <c r="F172" s="216" t="s">
        <v>160</v>
      </c>
      <c r="G172" s="217" t="s">
        <v>175</v>
      </c>
      <c r="H172" s="241"/>
      <c r="I172" s="242"/>
      <c r="J172" s="220"/>
      <c r="K172" s="221" t="s">
        <v>65</v>
      </c>
      <c r="L172" s="655" t="s">
        <v>139</v>
      </c>
      <c r="M172" s="656" t="s">
        <v>152</v>
      </c>
      <c r="N172" s="21">
        <f t="shared" si="11"/>
        <v>15</v>
      </c>
    </row>
    <row r="173" spans="2:14" ht="18" customHeight="1" x14ac:dyDescent="0.25">
      <c r="B173" s="104">
        <f t="shared" si="13"/>
        <v>76</v>
      </c>
      <c r="C173" s="154" t="s">
        <v>70</v>
      </c>
      <c r="D173" s="509" t="s">
        <v>69</v>
      </c>
      <c r="E173" s="663" t="s">
        <v>59</v>
      </c>
      <c r="F173" s="214" t="s">
        <v>160</v>
      </c>
      <c r="G173" s="202" t="s">
        <v>176</v>
      </c>
      <c r="H173" s="229"/>
      <c r="I173" s="230"/>
      <c r="J173" s="205"/>
      <c r="K173" s="215" t="s">
        <v>65</v>
      </c>
      <c r="L173" s="653" t="s">
        <v>73</v>
      </c>
      <c r="M173" s="654" t="s">
        <v>152</v>
      </c>
      <c r="N173" s="21">
        <f t="shared" si="11"/>
        <v>16</v>
      </c>
    </row>
    <row r="174" spans="2:14" ht="18" customHeight="1" x14ac:dyDescent="0.25">
      <c r="B174" s="105">
        <f t="shared" si="13"/>
        <v>77</v>
      </c>
      <c r="C174" s="255" t="s">
        <v>70</v>
      </c>
      <c r="D174" s="510" t="s">
        <v>66</v>
      </c>
      <c r="E174" s="664" t="s">
        <v>60</v>
      </c>
      <c r="F174" s="216" t="s">
        <v>160</v>
      </c>
      <c r="G174" s="217" t="s">
        <v>177</v>
      </c>
      <c r="H174" s="241"/>
      <c r="I174" s="242"/>
      <c r="J174" s="220"/>
      <c r="K174" s="221" t="s">
        <v>65</v>
      </c>
      <c r="L174" s="655" t="s">
        <v>152</v>
      </c>
      <c r="M174" s="656" t="s">
        <v>16</v>
      </c>
      <c r="N174" s="21">
        <f t="shared" si="11"/>
        <v>17</v>
      </c>
    </row>
    <row r="175" spans="2:14" ht="18" customHeight="1" x14ac:dyDescent="0.25">
      <c r="B175" s="104">
        <f t="shared" si="13"/>
        <v>78</v>
      </c>
      <c r="C175" s="154" t="s">
        <v>70</v>
      </c>
      <c r="D175" s="509" t="s">
        <v>85</v>
      </c>
      <c r="E175" s="663" t="s">
        <v>59</v>
      </c>
      <c r="F175" s="214" t="s">
        <v>160</v>
      </c>
      <c r="G175" s="202" t="s">
        <v>178</v>
      </c>
      <c r="H175" s="229"/>
      <c r="I175" s="230"/>
      <c r="J175" s="205"/>
      <c r="K175" s="215" t="s">
        <v>65</v>
      </c>
      <c r="L175" s="653" t="s">
        <v>139</v>
      </c>
      <c r="M175" s="654" t="s">
        <v>63</v>
      </c>
      <c r="N175" s="21">
        <f t="shared" si="11"/>
        <v>18</v>
      </c>
    </row>
    <row r="176" spans="2:14" ht="18" customHeight="1" x14ac:dyDescent="0.25">
      <c r="B176" s="104">
        <f t="shared" si="13"/>
        <v>79</v>
      </c>
      <c r="C176" s="154" t="s">
        <v>70</v>
      </c>
      <c r="D176" s="337"/>
      <c r="E176" s="524"/>
      <c r="F176" s="214" t="s">
        <v>160</v>
      </c>
      <c r="G176" s="135" t="s">
        <v>378</v>
      </c>
      <c r="H176" s="643"/>
      <c r="I176" s="643"/>
      <c r="J176" s="644"/>
      <c r="K176" s="154" t="s">
        <v>65</v>
      </c>
      <c r="L176" s="399"/>
      <c r="M176" s="506"/>
      <c r="N176" s="21">
        <f t="shared" si="11"/>
        <v>19</v>
      </c>
    </row>
    <row r="177" spans="2:14" ht="18" customHeight="1" x14ac:dyDescent="0.25">
      <c r="B177" s="104">
        <f t="shared" si="13"/>
        <v>80</v>
      </c>
      <c r="C177" s="255" t="s">
        <v>70</v>
      </c>
      <c r="D177" s="510" t="s">
        <v>85</v>
      </c>
      <c r="E177" s="664" t="s">
        <v>69</v>
      </c>
      <c r="F177" s="216" t="s">
        <v>160</v>
      </c>
      <c r="G177" s="217" t="s">
        <v>179</v>
      </c>
      <c r="H177" s="241"/>
      <c r="I177" s="242"/>
      <c r="J177" s="220"/>
      <c r="K177" s="221" t="s">
        <v>65</v>
      </c>
      <c r="L177" s="655" t="s">
        <v>73</v>
      </c>
      <c r="M177" s="656" t="s">
        <v>63</v>
      </c>
      <c r="N177" s="21">
        <f t="shared" si="11"/>
        <v>20</v>
      </c>
    </row>
    <row r="178" spans="2:14" ht="18" customHeight="1" x14ac:dyDescent="0.25">
      <c r="B178" s="104">
        <f t="shared" si="13"/>
        <v>81</v>
      </c>
      <c r="C178" s="154" t="s">
        <v>70</v>
      </c>
      <c r="D178" s="509" t="s">
        <v>59</v>
      </c>
      <c r="E178" s="663" t="s">
        <v>66</v>
      </c>
      <c r="F178" s="214" t="s">
        <v>160</v>
      </c>
      <c r="G178" s="202" t="s">
        <v>180</v>
      </c>
      <c r="H178" s="229"/>
      <c r="I178" s="230"/>
      <c r="J178" s="205"/>
      <c r="K178" s="215" t="s">
        <v>65</v>
      </c>
      <c r="L178" s="653" t="s">
        <v>115</v>
      </c>
      <c r="M178" s="654" t="s">
        <v>152</v>
      </c>
      <c r="N178" s="21">
        <f t="shared" si="11"/>
        <v>21</v>
      </c>
    </row>
    <row r="179" spans="2:14" ht="18" customHeight="1" x14ac:dyDescent="0.25">
      <c r="B179" s="105">
        <f t="shared" si="13"/>
        <v>82</v>
      </c>
      <c r="C179" s="255" t="s">
        <v>70</v>
      </c>
      <c r="D179" s="510" t="s">
        <v>60</v>
      </c>
      <c r="E179" s="664" t="s">
        <v>59</v>
      </c>
      <c r="F179" s="216" t="s">
        <v>160</v>
      </c>
      <c r="G179" s="217" t="s">
        <v>181</v>
      </c>
      <c r="H179" s="241"/>
      <c r="I179" s="242"/>
      <c r="J179" s="220"/>
      <c r="K179" s="221" t="s">
        <v>65</v>
      </c>
      <c r="L179" s="655" t="s">
        <v>152</v>
      </c>
      <c r="M179" s="656" t="s">
        <v>63</v>
      </c>
      <c r="N179" s="21">
        <f t="shared" si="11"/>
        <v>22</v>
      </c>
    </row>
    <row r="180" spans="2:14" ht="18" customHeight="1" x14ac:dyDescent="0.25">
      <c r="B180" s="104">
        <f t="shared" si="13"/>
        <v>83</v>
      </c>
      <c r="C180" s="154" t="s">
        <v>70</v>
      </c>
      <c r="D180" s="509" t="s">
        <v>85</v>
      </c>
      <c r="E180" s="663" t="s">
        <v>69</v>
      </c>
      <c r="F180" s="214" t="s">
        <v>160</v>
      </c>
      <c r="G180" s="202" t="s">
        <v>182</v>
      </c>
      <c r="H180" s="229"/>
      <c r="I180" s="230"/>
      <c r="J180" s="205"/>
      <c r="K180" s="215" t="s">
        <v>65</v>
      </c>
      <c r="L180" s="653" t="s">
        <v>64</v>
      </c>
      <c r="M180" s="654" t="s">
        <v>139</v>
      </c>
      <c r="N180" s="21">
        <f t="shared" si="11"/>
        <v>23</v>
      </c>
    </row>
    <row r="181" spans="2:14" ht="18" customHeight="1" thickBot="1" x14ac:dyDescent="0.3">
      <c r="B181" s="106">
        <f t="shared" si="13"/>
        <v>84</v>
      </c>
      <c r="C181" s="256" t="s">
        <v>70</v>
      </c>
      <c r="D181" s="507" t="s">
        <v>59</v>
      </c>
      <c r="E181" s="665" t="s">
        <v>85</v>
      </c>
      <c r="F181" s="248" t="s">
        <v>160</v>
      </c>
      <c r="G181" s="249" t="s">
        <v>183</v>
      </c>
      <c r="H181" s="250"/>
      <c r="I181" s="251"/>
      <c r="J181" s="252"/>
      <c r="K181" s="253" t="s">
        <v>65</v>
      </c>
      <c r="L181" s="666" t="s">
        <v>115</v>
      </c>
      <c r="M181" s="667" t="s">
        <v>63</v>
      </c>
      <c r="N181" s="21">
        <f t="shared" si="11"/>
        <v>24</v>
      </c>
    </row>
    <row r="182" spans="2:14" ht="18" customHeight="1" x14ac:dyDescent="0.25">
      <c r="B182" s="103">
        <f t="shared" si="13"/>
        <v>85</v>
      </c>
      <c r="C182" s="149" t="s">
        <v>70</v>
      </c>
      <c r="D182" s="508" t="s">
        <v>60</v>
      </c>
      <c r="E182" s="500" t="s">
        <v>59</v>
      </c>
      <c r="F182" s="198" t="s">
        <v>184</v>
      </c>
      <c r="G182" s="199" t="s">
        <v>207</v>
      </c>
      <c r="H182" s="668"/>
      <c r="I182" s="231"/>
      <c r="J182" s="200"/>
      <c r="K182" s="201" t="s">
        <v>65</v>
      </c>
      <c r="L182" s="669" t="s">
        <v>139</v>
      </c>
      <c r="M182" s="670" t="s">
        <v>64</v>
      </c>
      <c r="N182" s="21">
        <f>1</f>
        <v>1</v>
      </c>
    </row>
    <row r="183" spans="2:14" ht="18" customHeight="1" x14ac:dyDescent="0.25">
      <c r="B183" s="104">
        <f t="shared" si="13"/>
        <v>86</v>
      </c>
      <c r="C183" s="154" t="s">
        <v>70</v>
      </c>
      <c r="D183" s="509" t="s">
        <v>59</v>
      </c>
      <c r="E183" s="471" t="s">
        <v>60</v>
      </c>
      <c r="F183" s="214" t="s">
        <v>184</v>
      </c>
      <c r="G183" s="202" t="s">
        <v>185</v>
      </c>
      <c r="H183" s="229"/>
      <c r="I183" s="230"/>
      <c r="J183" s="205"/>
      <c r="K183" s="215" t="s">
        <v>65</v>
      </c>
      <c r="L183" s="399"/>
      <c r="M183" s="506"/>
      <c r="N183" s="21">
        <f t="shared" si="11"/>
        <v>2</v>
      </c>
    </row>
    <row r="184" spans="2:14" ht="18" customHeight="1" x14ac:dyDescent="0.25">
      <c r="B184" s="104">
        <f t="shared" si="13"/>
        <v>87</v>
      </c>
      <c r="C184" s="154" t="s">
        <v>70</v>
      </c>
      <c r="D184" s="337"/>
      <c r="E184" s="524"/>
      <c r="F184" s="428" t="s">
        <v>184</v>
      </c>
      <c r="G184" s="135" t="s">
        <v>379</v>
      </c>
      <c r="H184" s="643"/>
      <c r="I184" s="643"/>
      <c r="J184" s="644"/>
      <c r="K184" s="215" t="s">
        <v>65</v>
      </c>
      <c r="L184" s="653" t="s">
        <v>64</v>
      </c>
      <c r="M184" s="654" t="s">
        <v>73</v>
      </c>
      <c r="N184" s="21">
        <f t="shared" si="11"/>
        <v>3</v>
      </c>
    </row>
    <row r="185" spans="2:14" ht="18" customHeight="1" x14ac:dyDescent="0.25">
      <c r="B185" s="104">
        <f>B184+1</f>
        <v>88</v>
      </c>
      <c r="C185" s="154" t="s">
        <v>70</v>
      </c>
      <c r="D185" s="509" t="s">
        <v>59</v>
      </c>
      <c r="E185" s="471" t="s">
        <v>85</v>
      </c>
      <c r="F185" s="671" t="s">
        <v>184</v>
      </c>
      <c r="G185" s="672" t="s">
        <v>186</v>
      </c>
      <c r="H185" s="229"/>
      <c r="I185" s="230"/>
      <c r="J185" s="205"/>
      <c r="K185" s="673" t="s">
        <v>65</v>
      </c>
      <c r="L185" s="674" t="s">
        <v>88</v>
      </c>
      <c r="M185" s="654" t="s">
        <v>63</v>
      </c>
      <c r="N185" s="21">
        <f>N184+1</f>
        <v>4</v>
      </c>
    </row>
    <row r="186" spans="2:14" ht="18" customHeight="1" x14ac:dyDescent="0.25">
      <c r="B186" s="184">
        <f t="shared" si="13"/>
        <v>89</v>
      </c>
      <c r="C186" s="154" t="s">
        <v>70</v>
      </c>
      <c r="D186" s="337"/>
      <c r="E186" s="524"/>
      <c r="F186" s="428" t="s">
        <v>184</v>
      </c>
      <c r="G186" s="135" t="s">
        <v>380</v>
      </c>
      <c r="H186" s="643"/>
      <c r="I186" s="643"/>
      <c r="J186" s="644"/>
      <c r="K186" s="215" t="s">
        <v>65</v>
      </c>
      <c r="L186" s="399"/>
      <c r="M186" s="506"/>
      <c r="N186" s="21">
        <f t="shared" si="11"/>
        <v>5</v>
      </c>
    </row>
    <row r="187" spans="2:14" ht="18" customHeight="1" x14ac:dyDescent="0.25">
      <c r="B187" s="104">
        <f t="shared" si="13"/>
        <v>90</v>
      </c>
      <c r="C187" s="154" t="s">
        <v>70</v>
      </c>
      <c r="D187" s="509" t="s">
        <v>85</v>
      </c>
      <c r="E187" s="663" t="s">
        <v>66</v>
      </c>
      <c r="F187" s="214" t="s">
        <v>184</v>
      </c>
      <c r="G187" s="202" t="s">
        <v>187</v>
      </c>
      <c r="H187" s="229"/>
      <c r="I187" s="230"/>
      <c r="J187" s="205"/>
      <c r="K187" s="215" t="s">
        <v>65</v>
      </c>
      <c r="L187" s="653" t="s">
        <v>64</v>
      </c>
      <c r="M187" s="654" t="s">
        <v>139</v>
      </c>
      <c r="N187" s="21">
        <f t="shared" si="11"/>
        <v>6</v>
      </c>
    </row>
    <row r="188" spans="2:14" ht="18" customHeight="1" x14ac:dyDescent="0.25">
      <c r="B188" s="105">
        <f t="shared" si="13"/>
        <v>91</v>
      </c>
      <c r="C188" s="255" t="s">
        <v>70</v>
      </c>
      <c r="D188" s="510" t="s">
        <v>60</v>
      </c>
      <c r="E188" s="664" t="s">
        <v>69</v>
      </c>
      <c r="F188" s="216" t="s">
        <v>184</v>
      </c>
      <c r="G188" s="217" t="s">
        <v>188</v>
      </c>
      <c r="H188" s="241"/>
      <c r="I188" s="242"/>
      <c r="J188" s="220"/>
      <c r="K188" s="221" t="s">
        <v>65</v>
      </c>
      <c r="L188" s="655" t="s">
        <v>68</v>
      </c>
      <c r="M188" s="656" t="s">
        <v>73</v>
      </c>
      <c r="N188" s="21">
        <f t="shared" si="11"/>
        <v>7</v>
      </c>
    </row>
    <row r="189" spans="2:14" ht="18" customHeight="1" x14ac:dyDescent="0.25">
      <c r="B189" s="104">
        <f t="shared" si="13"/>
        <v>92</v>
      </c>
      <c r="C189" s="154" t="s">
        <v>70</v>
      </c>
      <c r="D189" s="509" t="s">
        <v>69</v>
      </c>
      <c r="E189" s="663" t="s">
        <v>59</v>
      </c>
      <c r="F189" s="214" t="s">
        <v>184</v>
      </c>
      <c r="G189" s="202" t="s">
        <v>189</v>
      </c>
      <c r="H189" s="229"/>
      <c r="I189" s="230"/>
      <c r="J189" s="205"/>
      <c r="K189" s="215" t="s">
        <v>65</v>
      </c>
      <c r="L189" s="653" t="s">
        <v>88</v>
      </c>
      <c r="M189" s="654" t="s">
        <v>68</v>
      </c>
      <c r="N189" s="21">
        <f t="shared" si="11"/>
        <v>8</v>
      </c>
    </row>
    <row r="190" spans="2:14" ht="18" customHeight="1" x14ac:dyDescent="0.25">
      <c r="B190" s="105">
        <f t="shared" si="13"/>
        <v>93</v>
      </c>
      <c r="C190" s="255" t="s">
        <v>70</v>
      </c>
      <c r="D190" s="510" t="s">
        <v>69</v>
      </c>
      <c r="E190" s="664" t="s">
        <v>66</v>
      </c>
      <c r="F190" s="216" t="s">
        <v>184</v>
      </c>
      <c r="G190" s="217" t="s">
        <v>190</v>
      </c>
      <c r="H190" s="241"/>
      <c r="I190" s="242"/>
      <c r="J190" s="220"/>
      <c r="K190" s="221" t="s">
        <v>65</v>
      </c>
      <c r="L190" s="655" t="s">
        <v>152</v>
      </c>
      <c r="M190" s="656" t="s">
        <v>73</v>
      </c>
      <c r="N190" s="21">
        <f t="shared" si="11"/>
        <v>9</v>
      </c>
    </row>
    <row r="191" spans="2:14" ht="18" customHeight="1" x14ac:dyDescent="0.25">
      <c r="B191" s="104">
        <f t="shared" si="13"/>
        <v>94</v>
      </c>
      <c r="C191" s="154" t="s">
        <v>70</v>
      </c>
      <c r="D191" s="509" t="s">
        <v>69</v>
      </c>
      <c r="E191" s="663" t="s">
        <v>60</v>
      </c>
      <c r="F191" s="214" t="s">
        <v>184</v>
      </c>
      <c r="G191" s="202" t="s">
        <v>191</v>
      </c>
      <c r="H191" s="229"/>
      <c r="I191" s="230"/>
      <c r="J191" s="205"/>
      <c r="K191" s="215" t="s">
        <v>65</v>
      </c>
      <c r="L191" s="653" t="s">
        <v>68</v>
      </c>
      <c r="M191" s="654" t="s">
        <v>88</v>
      </c>
      <c r="N191" s="21">
        <f t="shared" si="11"/>
        <v>10</v>
      </c>
    </row>
    <row r="192" spans="2:14" ht="18" customHeight="1" x14ac:dyDescent="0.25">
      <c r="B192" s="105">
        <f t="shared" si="13"/>
        <v>95</v>
      </c>
      <c r="C192" s="255" t="s">
        <v>70</v>
      </c>
      <c r="D192" s="510" t="s">
        <v>69</v>
      </c>
      <c r="E192" s="664" t="s">
        <v>85</v>
      </c>
      <c r="F192" s="216" t="s">
        <v>184</v>
      </c>
      <c r="G192" s="217" t="s">
        <v>192</v>
      </c>
      <c r="H192" s="241"/>
      <c r="I192" s="242"/>
      <c r="J192" s="220"/>
      <c r="K192" s="221" t="s">
        <v>65</v>
      </c>
      <c r="L192" s="655" t="s">
        <v>116</v>
      </c>
      <c r="M192" s="656" t="s">
        <v>139</v>
      </c>
      <c r="N192" s="21">
        <f t="shared" si="11"/>
        <v>11</v>
      </c>
    </row>
    <row r="193" spans="2:14" ht="18" customHeight="1" x14ac:dyDescent="0.25">
      <c r="B193" s="104">
        <f t="shared" si="13"/>
        <v>96</v>
      </c>
      <c r="C193" s="154" t="s">
        <v>70</v>
      </c>
      <c r="D193" s="509" t="s">
        <v>66</v>
      </c>
      <c r="E193" s="663" t="s">
        <v>60</v>
      </c>
      <c r="F193" s="214" t="s">
        <v>184</v>
      </c>
      <c r="G193" s="202" t="s">
        <v>193</v>
      </c>
      <c r="H193" s="229"/>
      <c r="I193" s="230"/>
      <c r="J193" s="205"/>
      <c r="K193" s="215" t="s">
        <v>65</v>
      </c>
      <c r="L193" s="653" t="s">
        <v>116</v>
      </c>
      <c r="M193" s="654" t="s">
        <v>68</v>
      </c>
      <c r="N193" s="21">
        <f t="shared" si="11"/>
        <v>12</v>
      </c>
    </row>
    <row r="194" spans="2:14" ht="18" customHeight="1" x14ac:dyDescent="0.25">
      <c r="B194" s="105">
        <f t="shared" si="13"/>
        <v>97</v>
      </c>
      <c r="C194" s="255" t="s">
        <v>70</v>
      </c>
      <c r="D194" s="510" t="s">
        <v>60</v>
      </c>
      <c r="E194" s="664" t="s">
        <v>69</v>
      </c>
      <c r="F194" s="216" t="s">
        <v>184</v>
      </c>
      <c r="G194" s="217" t="s">
        <v>194</v>
      </c>
      <c r="H194" s="241"/>
      <c r="I194" s="242"/>
      <c r="J194" s="220"/>
      <c r="K194" s="221" t="s">
        <v>65</v>
      </c>
      <c r="L194" s="655" t="s">
        <v>68</v>
      </c>
      <c r="M194" s="656" t="s">
        <v>73</v>
      </c>
      <c r="N194" s="21">
        <f t="shared" si="11"/>
        <v>13</v>
      </c>
    </row>
    <row r="195" spans="2:14" ht="18" customHeight="1" x14ac:dyDescent="0.25">
      <c r="B195" s="104">
        <f t="shared" si="13"/>
        <v>98</v>
      </c>
      <c r="C195" s="154" t="s">
        <v>70</v>
      </c>
      <c r="D195" s="509" t="s">
        <v>66</v>
      </c>
      <c r="E195" s="471" t="s">
        <v>69</v>
      </c>
      <c r="F195" s="214" t="s">
        <v>184</v>
      </c>
      <c r="G195" s="202" t="s">
        <v>195</v>
      </c>
      <c r="H195" s="229"/>
      <c r="I195" s="230"/>
      <c r="J195" s="205"/>
      <c r="K195" s="215" t="s">
        <v>65</v>
      </c>
      <c r="L195" s="653" t="s">
        <v>116</v>
      </c>
      <c r="M195" s="654" t="s">
        <v>152</v>
      </c>
      <c r="N195" s="21">
        <f t="shared" si="11"/>
        <v>14</v>
      </c>
    </row>
    <row r="196" spans="2:14" ht="18" customHeight="1" x14ac:dyDescent="0.25">
      <c r="B196" s="105">
        <f t="shared" si="13"/>
        <v>99</v>
      </c>
      <c r="C196" s="255" t="s">
        <v>70</v>
      </c>
      <c r="D196" s="510" t="s">
        <v>66</v>
      </c>
      <c r="E196" s="664" t="s">
        <v>69</v>
      </c>
      <c r="F196" s="216" t="s">
        <v>184</v>
      </c>
      <c r="G196" s="217" t="s">
        <v>196</v>
      </c>
      <c r="H196" s="241"/>
      <c r="I196" s="242"/>
      <c r="J196" s="220"/>
      <c r="K196" s="221" t="s">
        <v>65</v>
      </c>
      <c r="L196" s="655" t="s">
        <v>63</v>
      </c>
      <c r="M196" s="656" t="s">
        <v>64</v>
      </c>
      <c r="N196" s="21">
        <f t="shared" si="11"/>
        <v>15</v>
      </c>
    </row>
    <row r="197" spans="2:14" ht="18" customHeight="1" x14ac:dyDescent="0.25">
      <c r="B197" s="104">
        <f t="shared" si="13"/>
        <v>100</v>
      </c>
      <c r="C197" s="154" t="s">
        <v>70</v>
      </c>
      <c r="D197" s="509" t="s">
        <v>66</v>
      </c>
      <c r="E197" s="663" t="s">
        <v>60</v>
      </c>
      <c r="F197" s="214" t="s">
        <v>184</v>
      </c>
      <c r="G197" s="202" t="s">
        <v>197</v>
      </c>
      <c r="H197" s="229"/>
      <c r="I197" s="230"/>
      <c r="J197" s="205"/>
      <c r="K197" s="215" t="s">
        <v>65</v>
      </c>
      <c r="L197" s="653" t="s">
        <v>68</v>
      </c>
      <c r="M197" s="654" t="s">
        <v>63</v>
      </c>
      <c r="N197" s="21">
        <f t="shared" si="11"/>
        <v>16</v>
      </c>
    </row>
    <row r="198" spans="2:14" ht="18" customHeight="1" x14ac:dyDescent="0.25">
      <c r="B198" s="105">
        <f t="shared" si="13"/>
        <v>101</v>
      </c>
      <c r="C198" s="255" t="s">
        <v>70</v>
      </c>
      <c r="D198" s="510" t="s">
        <v>59</v>
      </c>
      <c r="E198" s="664" t="s">
        <v>66</v>
      </c>
      <c r="F198" s="216" t="s">
        <v>184</v>
      </c>
      <c r="G198" s="217" t="s">
        <v>198</v>
      </c>
      <c r="H198" s="241"/>
      <c r="I198" s="242"/>
      <c r="J198" s="220"/>
      <c r="K198" s="221" t="s">
        <v>65</v>
      </c>
      <c r="L198" s="655" t="s">
        <v>116</v>
      </c>
      <c r="M198" s="656" t="s">
        <v>64</v>
      </c>
      <c r="N198" s="21">
        <f t="shared" si="11"/>
        <v>17</v>
      </c>
    </row>
    <row r="199" spans="2:14" ht="18" customHeight="1" x14ac:dyDescent="0.25">
      <c r="B199" s="104">
        <f t="shared" si="13"/>
        <v>102</v>
      </c>
      <c r="C199" s="154" t="s">
        <v>70</v>
      </c>
      <c r="D199" s="509" t="s">
        <v>59</v>
      </c>
      <c r="E199" s="663" t="s">
        <v>85</v>
      </c>
      <c r="F199" s="214" t="s">
        <v>184</v>
      </c>
      <c r="G199" s="202" t="s">
        <v>199</v>
      </c>
      <c r="H199" s="229"/>
      <c r="I199" s="230"/>
      <c r="J199" s="205"/>
      <c r="K199" s="215" t="s">
        <v>65</v>
      </c>
      <c r="L199" s="653" t="s">
        <v>63</v>
      </c>
      <c r="M199" s="654" t="s">
        <v>88</v>
      </c>
      <c r="N199" s="21">
        <f t="shared" si="11"/>
        <v>18</v>
      </c>
    </row>
    <row r="200" spans="2:14" ht="18" customHeight="1" x14ac:dyDescent="0.25">
      <c r="B200" s="105">
        <f t="shared" si="13"/>
        <v>103</v>
      </c>
      <c r="C200" s="255" t="s">
        <v>70</v>
      </c>
      <c r="D200" s="510" t="s">
        <v>85</v>
      </c>
      <c r="E200" s="664" t="s">
        <v>69</v>
      </c>
      <c r="F200" s="216" t="s">
        <v>184</v>
      </c>
      <c r="G200" s="217" t="s">
        <v>200</v>
      </c>
      <c r="H200" s="241"/>
      <c r="I200" s="242"/>
      <c r="J200" s="220"/>
      <c r="K200" s="221" t="s">
        <v>65</v>
      </c>
      <c r="L200" s="655" t="s">
        <v>16</v>
      </c>
      <c r="M200" s="656" t="s">
        <v>116</v>
      </c>
      <c r="N200" s="21">
        <f t="shared" si="11"/>
        <v>19</v>
      </c>
    </row>
    <row r="201" spans="2:14" ht="18" customHeight="1" x14ac:dyDescent="0.25">
      <c r="B201" s="104">
        <f t="shared" si="13"/>
        <v>104</v>
      </c>
      <c r="C201" s="154" t="s">
        <v>70</v>
      </c>
      <c r="D201" s="509" t="s">
        <v>69</v>
      </c>
      <c r="E201" s="471" t="s">
        <v>85</v>
      </c>
      <c r="F201" s="214" t="s">
        <v>184</v>
      </c>
      <c r="G201" s="202" t="s">
        <v>201</v>
      </c>
      <c r="H201" s="229"/>
      <c r="I201" s="230"/>
      <c r="J201" s="205"/>
      <c r="K201" s="215" t="s">
        <v>65</v>
      </c>
      <c r="L201" s="653" t="s">
        <v>64</v>
      </c>
      <c r="M201" s="654" t="s">
        <v>73</v>
      </c>
      <c r="N201" s="21">
        <f t="shared" si="11"/>
        <v>20</v>
      </c>
    </row>
    <row r="202" spans="2:14" ht="18" customHeight="1" x14ac:dyDescent="0.25">
      <c r="B202" s="105">
        <f t="shared" si="13"/>
        <v>105</v>
      </c>
      <c r="C202" s="255" t="s">
        <v>70</v>
      </c>
      <c r="D202" s="510" t="s">
        <v>60</v>
      </c>
      <c r="E202" s="664" t="s">
        <v>69</v>
      </c>
      <c r="F202" s="216" t="s">
        <v>184</v>
      </c>
      <c r="G202" s="217" t="s">
        <v>202</v>
      </c>
      <c r="H202" s="241"/>
      <c r="I202" s="242"/>
      <c r="J202" s="220"/>
      <c r="K202" s="221" t="s">
        <v>65</v>
      </c>
      <c r="L202" s="655" t="s">
        <v>16</v>
      </c>
      <c r="M202" s="656" t="s">
        <v>116</v>
      </c>
      <c r="N202" s="21">
        <f t="shared" ref="N202:N206" si="14">N201+1</f>
        <v>21</v>
      </c>
    </row>
    <row r="203" spans="2:14" ht="18" customHeight="1" x14ac:dyDescent="0.25">
      <c r="B203" s="104">
        <f t="shared" si="13"/>
        <v>106</v>
      </c>
      <c r="C203" s="154" t="s">
        <v>70</v>
      </c>
      <c r="D203" s="509" t="s">
        <v>69</v>
      </c>
      <c r="E203" s="663" t="s">
        <v>85</v>
      </c>
      <c r="F203" s="214" t="s">
        <v>184</v>
      </c>
      <c r="G203" s="202" t="s">
        <v>203</v>
      </c>
      <c r="H203" s="229"/>
      <c r="I203" s="230"/>
      <c r="J203" s="205"/>
      <c r="K203" s="215" t="s">
        <v>65</v>
      </c>
      <c r="L203" s="653" t="s">
        <v>63</v>
      </c>
      <c r="M203" s="654" t="s">
        <v>88</v>
      </c>
      <c r="N203" s="21">
        <f t="shared" si="14"/>
        <v>22</v>
      </c>
    </row>
    <row r="204" spans="2:14" ht="18" customHeight="1" x14ac:dyDescent="0.25">
      <c r="B204" s="105">
        <f t="shared" si="13"/>
        <v>107</v>
      </c>
      <c r="C204" s="255" t="s">
        <v>70</v>
      </c>
      <c r="D204" s="510" t="s">
        <v>85</v>
      </c>
      <c r="E204" s="664" t="s">
        <v>66</v>
      </c>
      <c r="F204" s="216" t="s">
        <v>184</v>
      </c>
      <c r="G204" s="217" t="s">
        <v>204</v>
      </c>
      <c r="H204" s="241"/>
      <c r="I204" s="242"/>
      <c r="J204" s="220"/>
      <c r="K204" s="221" t="s">
        <v>65</v>
      </c>
      <c r="L204" s="655" t="s">
        <v>139</v>
      </c>
      <c r="M204" s="656" t="s">
        <v>116</v>
      </c>
      <c r="N204" s="21">
        <f t="shared" si="14"/>
        <v>23</v>
      </c>
    </row>
    <row r="205" spans="2:14" ht="18" customHeight="1" x14ac:dyDescent="0.25">
      <c r="B205" s="104">
        <f t="shared" si="13"/>
        <v>108</v>
      </c>
      <c r="C205" s="154" t="s">
        <v>70</v>
      </c>
      <c r="D205" s="509" t="s">
        <v>69</v>
      </c>
      <c r="E205" s="663" t="s">
        <v>85</v>
      </c>
      <c r="F205" s="214" t="s">
        <v>184</v>
      </c>
      <c r="G205" s="202" t="s">
        <v>205</v>
      </c>
      <c r="H205" s="229"/>
      <c r="I205" s="230"/>
      <c r="J205" s="205"/>
      <c r="K205" s="215" t="s">
        <v>65</v>
      </c>
      <c r="L205" s="653" t="s">
        <v>152</v>
      </c>
      <c r="M205" s="654" t="s">
        <v>16</v>
      </c>
      <c r="N205" s="21">
        <f t="shared" si="14"/>
        <v>24</v>
      </c>
    </row>
    <row r="206" spans="2:14" ht="18" customHeight="1" thickBot="1" x14ac:dyDescent="0.3">
      <c r="B206" s="106">
        <f t="shared" si="13"/>
        <v>109</v>
      </c>
      <c r="C206" s="256" t="s">
        <v>70</v>
      </c>
      <c r="D206" s="507" t="s">
        <v>59</v>
      </c>
      <c r="E206" s="665" t="s">
        <v>66</v>
      </c>
      <c r="F206" s="248" t="s">
        <v>184</v>
      </c>
      <c r="G206" s="249" t="s">
        <v>206</v>
      </c>
      <c r="H206" s="250"/>
      <c r="I206" s="251"/>
      <c r="J206" s="252"/>
      <c r="K206" s="253" t="s">
        <v>65</v>
      </c>
      <c r="L206" s="666" t="s">
        <v>88</v>
      </c>
      <c r="M206" s="667" t="s">
        <v>116</v>
      </c>
      <c r="N206" s="21">
        <f t="shared" si="14"/>
        <v>25</v>
      </c>
    </row>
    <row r="207" spans="2:14" ht="18" customHeight="1" x14ac:dyDescent="0.25"/>
    <row r="208" spans="2:14" ht="18" customHeight="1" thickBot="1" x14ac:dyDescent="0.3"/>
    <row r="209" spans="2:14" ht="18" customHeight="1" thickBot="1" x14ac:dyDescent="0.35">
      <c r="B209" s="24"/>
      <c r="C209" s="25"/>
      <c r="D209" s="39"/>
      <c r="E209" s="1" t="s">
        <v>26</v>
      </c>
      <c r="F209" s="26"/>
      <c r="G209" s="39"/>
      <c r="H209" s="26"/>
      <c r="I209" s="26"/>
      <c r="J209" s="2"/>
      <c r="K209" s="2"/>
      <c r="L209" s="27"/>
      <c r="M209" s="28"/>
    </row>
    <row r="210" spans="2:14" ht="18" customHeight="1" thickBot="1" x14ac:dyDescent="0.35">
      <c r="B210" s="3" t="s">
        <v>0</v>
      </c>
      <c r="C210" s="6"/>
      <c r="D210" s="7" t="s">
        <v>6</v>
      </c>
      <c r="E210" s="29"/>
      <c r="F210" s="30" t="s">
        <v>1</v>
      </c>
      <c r="G210" s="31"/>
      <c r="H210" s="32" t="s">
        <v>2</v>
      </c>
      <c r="I210" s="32"/>
      <c r="J210" s="33"/>
      <c r="K210" s="6"/>
      <c r="L210" s="7" t="s">
        <v>24</v>
      </c>
      <c r="M210" s="29"/>
    </row>
    <row r="211" spans="2:14" ht="18" customHeight="1" thickBot="1" x14ac:dyDescent="0.35">
      <c r="B211" s="65" t="s">
        <v>3</v>
      </c>
      <c r="C211" s="66" t="s">
        <v>7</v>
      </c>
      <c r="D211" s="66" t="s">
        <v>8</v>
      </c>
      <c r="E211" s="67" t="s">
        <v>9</v>
      </c>
      <c r="F211" s="68" t="s">
        <v>4</v>
      </c>
      <c r="G211" s="61"/>
      <c r="H211" s="62"/>
      <c r="I211" s="63"/>
      <c r="J211" s="64"/>
      <c r="K211" s="66" t="s">
        <v>7</v>
      </c>
      <c r="L211" s="66" t="s">
        <v>8</v>
      </c>
      <c r="M211" s="67" t="s">
        <v>9</v>
      </c>
    </row>
    <row r="212" spans="2:14" ht="18" customHeight="1" x14ac:dyDescent="0.25">
      <c r="B212" s="113">
        <f>1</f>
        <v>1</v>
      </c>
      <c r="C212" s="154" t="s">
        <v>58</v>
      </c>
      <c r="D212" s="770"/>
      <c r="E212" s="771"/>
      <c r="F212" s="198" t="s">
        <v>112</v>
      </c>
      <c r="G212" s="846" t="s">
        <v>401</v>
      </c>
      <c r="H212" s="772"/>
      <c r="I212" s="773"/>
      <c r="J212" s="165"/>
      <c r="K212" s="101" t="s">
        <v>73</v>
      </c>
      <c r="L212" s="769"/>
      <c r="M212" s="774"/>
      <c r="N212" s="40">
        <f>1</f>
        <v>1</v>
      </c>
    </row>
    <row r="213" spans="2:14" ht="18" customHeight="1" x14ac:dyDescent="0.25">
      <c r="B213" s="114">
        <f t="shared" ref="B213:B235" si="15">B212+1</f>
        <v>2</v>
      </c>
      <c r="C213" s="154" t="s">
        <v>58</v>
      </c>
      <c r="D213" s="783"/>
      <c r="E213" s="784"/>
      <c r="F213" s="671" t="s">
        <v>112</v>
      </c>
      <c r="G213" s="847" t="s">
        <v>402</v>
      </c>
      <c r="H213" s="785"/>
      <c r="I213" s="786"/>
      <c r="J213" s="167"/>
      <c r="K213" s="101" t="s">
        <v>73</v>
      </c>
      <c r="L213" s="782"/>
      <c r="M213" s="787"/>
      <c r="N213" s="21">
        <f t="shared" ref="N213:N235" si="16">N212+1</f>
        <v>2</v>
      </c>
    </row>
    <row r="214" spans="2:14" ht="18" customHeight="1" x14ac:dyDescent="0.25">
      <c r="B214" s="115">
        <f t="shared" si="15"/>
        <v>3</v>
      </c>
      <c r="C214" s="154" t="s">
        <v>58</v>
      </c>
      <c r="D214" s="776"/>
      <c r="E214" s="777"/>
      <c r="F214" s="428" t="s">
        <v>112</v>
      </c>
      <c r="G214" s="848" t="s">
        <v>403</v>
      </c>
      <c r="H214" s="778"/>
      <c r="I214" s="779"/>
      <c r="J214" s="780"/>
      <c r="K214" s="101" t="s">
        <v>73</v>
      </c>
      <c r="L214" s="775"/>
      <c r="M214" s="781"/>
      <c r="N214" s="21">
        <f t="shared" si="16"/>
        <v>3</v>
      </c>
    </row>
    <row r="215" spans="2:14" ht="18" customHeight="1" x14ac:dyDescent="0.25">
      <c r="B215" s="115">
        <f t="shared" si="15"/>
        <v>4</v>
      </c>
      <c r="C215" s="154" t="s">
        <v>58</v>
      </c>
      <c r="D215" s="776"/>
      <c r="E215" s="777"/>
      <c r="F215" s="428" t="s">
        <v>112</v>
      </c>
      <c r="G215" s="848" t="s">
        <v>404</v>
      </c>
      <c r="H215" s="778"/>
      <c r="I215" s="779"/>
      <c r="J215" s="780"/>
      <c r="K215" s="101" t="s">
        <v>73</v>
      </c>
      <c r="L215" s="775"/>
      <c r="M215" s="781"/>
      <c r="N215" s="21">
        <f t="shared" si="16"/>
        <v>4</v>
      </c>
    </row>
    <row r="216" spans="2:14" ht="18" customHeight="1" x14ac:dyDescent="0.25">
      <c r="B216" s="138">
        <f t="shared" si="15"/>
        <v>5</v>
      </c>
      <c r="C216" s="154" t="s">
        <v>58</v>
      </c>
      <c r="D216" s="776"/>
      <c r="E216" s="777"/>
      <c r="F216" s="428" t="s">
        <v>112</v>
      </c>
      <c r="G216" s="848" t="s">
        <v>405</v>
      </c>
      <c r="H216" s="778"/>
      <c r="I216" s="779"/>
      <c r="J216" s="780"/>
      <c r="K216" s="101" t="s">
        <v>73</v>
      </c>
      <c r="L216" s="788"/>
      <c r="M216" s="789"/>
      <c r="N216" s="21">
        <f t="shared" si="16"/>
        <v>5</v>
      </c>
    </row>
    <row r="217" spans="2:14" ht="18" customHeight="1" x14ac:dyDescent="0.25">
      <c r="B217" s="138">
        <f t="shared" si="15"/>
        <v>6</v>
      </c>
      <c r="C217" s="154" t="s">
        <v>58</v>
      </c>
      <c r="D217" s="776"/>
      <c r="E217" s="777"/>
      <c r="F217" s="428" t="s">
        <v>112</v>
      </c>
      <c r="G217" s="848" t="s">
        <v>427</v>
      </c>
      <c r="H217" s="778"/>
      <c r="I217" s="779"/>
      <c r="J217" s="780"/>
      <c r="K217" s="101" t="s">
        <v>73</v>
      </c>
      <c r="L217" s="788"/>
      <c r="M217" s="789"/>
      <c r="N217" s="21">
        <f t="shared" si="16"/>
        <v>6</v>
      </c>
    </row>
    <row r="218" spans="2:14" ht="18" customHeight="1" x14ac:dyDescent="0.25">
      <c r="B218" s="138">
        <f t="shared" si="15"/>
        <v>7</v>
      </c>
      <c r="C218" s="154" t="s">
        <v>58</v>
      </c>
      <c r="D218" s="776"/>
      <c r="E218" s="777"/>
      <c r="F218" s="428" t="s">
        <v>112</v>
      </c>
      <c r="G218" s="848" t="s">
        <v>406</v>
      </c>
      <c r="H218" s="778"/>
      <c r="I218" s="779"/>
      <c r="J218" s="780"/>
      <c r="K218" s="101" t="s">
        <v>73</v>
      </c>
      <c r="L218" s="788"/>
      <c r="M218" s="789"/>
      <c r="N218" s="21">
        <f t="shared" si="16"/>
        <v>7</v>
      </c>
    </row>
    <row r="219" spans="2:14" ht="18" customHeight="1" x14ac:dyDescent="0.25">
      <c r="B219" s="138">
        <f t="shared" si="15"/>
        <v>8</v>
      </c>
      <c r="C219" s="154" t="s">
        <v>58</v>
      </c>
      <c r="D219" s="776"/>
      <c r="E219" s="777"/>
      <c r="F219" s="428" t="s">
        <v>112</v>
      </c>
      <c r="G219" s="848" t="s">
        <v>407</v>
      </c>
      <c r="H219" s="778"/>
      <c r="I219" s="779"/>
      <c r="J219" s="780"/>
      <c r="K219" s="101" t="s">
        <v>73</v>
      </c>
      <c r="L219" s="788"/>
      <c r="M219" s="789"/>
      <c r="N219" s="21">
        <f t="shared" si="16"/>
        <v>8</v>
      </c>
    </row>
    <row r="220" spans="2:14" ht="18" customHeight="1" x14ac:dyDescent="0.25">
      <c r="B220" s="138">
        <f t="shared" si="15"/>
        <v>9</v>
      </c>
      <c r="C220" s="154" t="s">
        <v>58</v>
      </c>
      <c r="D220" s="776"/>
      <c r="E220" s="777"/>
      <c r="F220" s="428" t="s">
        <v>112</v>
      </c>
      <c r="G220" s="848" t="s">
        <v>408</v>
      </c>
      <c r="H220" s="778"/>
      <c r="I220" s="779"/>
      <c r="J220" s="780"/>
      <c r="K220" s="101" t="s">
        <v>73</v>
      </c>
      <c r="L220" s="788"/>
      <c r="M220" s="789"/>
      <c r="N220" s="21">
        <f t="shared" si="16"/>
        <v>9</v>
      </c>
    </row>
    <row r="221" spans="2:14" ht="18" customHeight="1" x14ac:dyDescent="0.25">
      <c r="B221" s="138">
        <f t="shared" si="15"/>
        <v>10</v>
      </c>
      <c r="C221" s="154" t="s">
        <v>58</v>
      </c>
      <c r="D221" s="776"/>
      <c r="E221" s="777"/>
      <c r="F221" s="428" t="s">
        <v>112</v>
      </c>
      <c r="G221" s="848" t="s">
        <v>409</v>
      </c>
      <c r="H221" s="778"/>
      <c r="I221" s="779"/>
      <c r="J221" s="780"/>
      <c r="K221" s="101" t="s">
        <v>73</v>
      </c>
      <c r="L221" s="788"/>
      <c r="M221" s="789"/>
      <c r="N221" s="21">
        <f t="shared" si="16"/>
        <v>10</v>
      </c>
    </row>
    <row r="222" spans="2:14" ht="18" customHeight="1" x14ac:dyDescent="0.25">
      <c r="B222" s="138">
        <f t="shared" si="15"/>
        <v>11</v>
      </c>
      <c r="C222" s="154" t="s">
        <v>58</v>
      </c>
      <c r="D222" s="776"/>
      <c r="E222" s="777"/>
      <c r="F222" s="428" t="s">
        <v>112</v>
      </c>
      <c r="G222" s="848" t="s">
        <v>410</v>
      </c>
      <c r="H222" s="778"/>
      <c r="I222" s="779"/>
      <c r="J222" s="780"/>
      <c r="K222" s="101" t="s">
        <v>73</v>
      </c>
      <c r="L222" s="788"/>
      <c r="M222" s="789"/>
      <c r="N222" s="21">
        <f t="shared" si="16"/>
        <v>11</v>
      </c>
    </row>
    <row r="223" spans="2:14" ht="18" customHeight="1" x14ac:dyDescent="0.25">
      <c r="B223" s="138">
        <f t="shared" si="15"/>
        <v>12</v>
      </c>
      <c r="C223" s="154" t="s">
        <v>58</v>
      </c>
      <c r="D223" s="776"/>
      <c r="E223" s="777"/>
      <c r="F223" s="428" t="s">
        <v>112</v>
      </c>
      <c r="G223" s="848" t="s">
        <v>411</v>
      </c>
      <c r="H223" s="778"/>
      <c r="I223" s="779"/>
      <c r="J223" s="780"/>
      <c r="K223" s="101" t="s">
        <v>73</v>
      </c>
      <c r="L223" s="788"/>
      <c r="M223" s="789"/>
      <c r="N223" s="21">
        <f t="shared" si="16"/>
        <v>12</v>
      </c>
    </row>
    <row r="224" spans="2:14" ht="18" customHeight="1" x14ac:dyDescent="0.25">
      <c r="B224" s="675">
        <f t="shared" si="15"/>
        <v>13</v>
      </c>
      <c r="C224" s="154" t="s">
        <v>58</v>
      </c>
      <c r="D224" s="444" t="s">
        <v>70</v>
      </c>
      <c r="E224" s="698" t="s">
        <v>85</v>
      </c>
      <c r="F224" s="671" t="s">
        <v>112</v>
      </c>
      <c r="G224" s="761" t="s">
        <v>394</v>
      </c>
      <c r="H224" s="759"/>
      <c r="I224" s="760"/>
      <c r="J224" s="167"/>
      <c r="K224" s="101" t="s">
        <v>73</v>
      </c>
      <c r="L224" s="767" t="s">
        <v>88</v>
      </c>
      <c r="M224" s="768" t="s">
        <v>64</v>
      </c>
      <c r="N224" s="21">
        <f t="shared" si="16"/>
        <v>13</v>
      </c>
    </row>
    <row r="225" spans="2:14" ht="18" customHeight="1" x14ac:dyDescent="0.25">
      <c r="B225" s="675">
        <f t="shared" si="15"/>
        <v>14</v>
      </c>
      <c r="C225" s="154" t="s">
        <v>58</v>
      </c>
      <c r="D225" s="776"/>
      <c r="E225" s="777"/>
      <c r="F225" s="428" t="s">
        <v>112</v>
      </c>
      <c r="G225" s="848" t="s">
        <v>426</v>
      </c>
      <c r="H225" s="778"/>
      <c r="I225" s="779"/>
      <c r="J225" s="780"/>
      <c r="K225" s="101" t="s">
        <v>73</v>
      </c>
      <c r="L225" s="788"/>
      <c r="M225" s="789"/>
      <c r="N225" s="21">
        <f t="shared" si="16"/>
        <v>14</v>
      </c>
    </row>
    <row r="226" spans="2:14" ht="18" customHeight="1" x14ac:dyDescent="0.25">
      <c r="B226" s="675">
        <f t="shared" si="15"/>
        <v>15</v>
      </c>
      <c r="C226" s="154" t="s">
        <v>58</v>
      </c>
      <c r="D226" s="776"/>
      <c r="E226" s="777"/>
      <c r="F226" s="428" t="s">
        <v>112</v>
      </c>
      <c r="G226" s="848" t="s">
        <v>412</v>
      </c>
      <c r="H226" s="778"/>
      <c r="I226" s="779"/>
      <c r="J226" s="780"/>
      <c r="K226" s="101" t="s">
        <v>73</v>
      </c>
      <c r="L226" s="788"/>
      <c r="M226" s="789"/>
      <c r="N226" s="21">
        <f t="shared" si="16"/>
        <v>15</v>
      </c>
    </row>
    <row r="227" spans="2:14" ht="18" customHeight="1" x14ac:dyDescent="0.25">
      <c r="B227" s="138">
        <f t="shared" si="15"/>
        <v>16</v>
      </c>
      <c r="C227" s="154" t="s">
        <v>58</v>
      </c>
      <c r="D227" s="444" t="s">
        <v>70</v>
      </c>
      <c r="E227" s="698" t="s">
        <v>85</v>
      </c>
      <c r="F227" s="214" t="s">
        <v>112</v>
      </c>
      <c r="G227" s="761" t="s">
        <v>395</v>
      </c>
      <c r="H227" s="759"/>
      <c r="I227" s="760"/>
      <c r="J227" s="167"/>
      <c r="K227" s="101" t="s">
        <v>73</v>
      </c>
      <c r="L227" s="767" t="s">
        <v>88</v>
      </c>
      <c r="M227" s="768" t="s">
        <v>64</v>
      </c>
      <c r="N227" s="21">
        <f t="shared" si="16"/>
        <v>16</v>
      </c>
    </row>
    <row r="228" spans="2:14" ht="18" customHeight="1" x14ac:dyDescent="0.25">
      <c r="B228" s="138">
        <f t="shared" si="15"/>
        <v>17</v>
      </c>
      <c r="C228" s="154" t="s">
        <v>58</v>
      </c>
      <c r="D228" s="776"/>
      <c r="E228" s="777"/>
      <c r="F228" s="428" t="s">
        <v>112</v>
      </c>
      <c r="G228" s="848" t="s">
        <v>413</v>
      </c>
      <c r="H228" s="778"/>
      <c r="I228" s="779"/>
      <c r="J228" s="780"/>
      <c r="K228" s="101" t="s">
        <v>73</v>
      </c>
      <c r="L228" s="788"/>
      <c r="M228" s="789"/>
      <c r="N228" s="21">
        <f t="shared" si="16"/>
        <v>17</v>
      </c>
    </row>
    <row r="229" spans="2:14" ht="18" customHeight="1" x14ac:dyDescent="0.25">
      <c r="B229" s="138">
        <f t="shared" si="15"/>
        <v>18</v>
      </c>
      <c r="C229" s="154" t="s">
        <v>58</v>
      </c>
      <c r="D229" s="776"/>
      <c r="E229" s="777"/>
      <c r="F229" s="428" t="s">
        <v>112</v>
      </c>
      <c r="G229" s="848" t="s">
        <v>414</v>
      </c>
      <c r="H229" s="778"/>
      <c r="I229" s="779"/>
      <c r="J229" s="780"/>
      <c r="K229" s="101" t="s">
        <v>73</v>
      </c>
      <c r="L229" s="788"/>
      <c r="M229" s="789"/>
      <c r="N229" s="21">
        <f t="shared" si="16"/>
        <v>18</v>
      </c>
    </row>
    <row r="230" spans="2:14" ht="18" customHeight="1" x14ac:dyDescent="0.25">
      <c r="B230" s="138">
        <f t="shared" si="15"/>
        <v>19</v>
      </c>
      <c r="C230" s="154" t="s">
        <v>58</v>
      </c>
      <c r="D230" s="776"/>
      <c r="E230" s="777"/>
      <c r="F230" s="428" t="s">
        <v>112</v>
      </c>
      <c r="G230" s="848" t="s">
        <v>415</v>
      </c>
      <c r="H230" s="778"/>
      <c r="I230" s="779"/>
      <c r="J230" s="780"/>
      <c r="K230" s="101" t="s">
        <v>73</v>
      </c>
      <c r="L230" s="788"/>
      <c r="M230" s="789"/>
      <c r="N230" s="21">
        <f t="shared" si="16"/>
        <v>19</v>
      </c>
    </row>
    <row r="231" spans="2:14" ht="18" customHeight="1" x14ac:dyDescent="0.25">
      <c r="B231" s="138">
        <f t="shared" si="15"/>
        <v>20</v>
      </c>
      <c r="C231" s="154" t="s">
        <v>58</v>
      </c>
      <c r="D231" s="783"/>
      <c r="E231" s="784"/>
      <c r="F231" s="671" t="s">
        <v>112</v>
      </c>
      <c r="G231" s="847" t="s">
        <v>416</v>
      </c>
      <c r="H231" s="785"/>
      <c r="I231" s="786"/>
      <c r="J231" s="167"/>
      <c r="K231" s="101" t="s">
        <v>73</v>
      </c>
      <c r="L231" s="782"/>
      <c r="M231" s="787"/>
      <c r="N231" s="21">
        <f t="shared" si="16"/>
        <v>20</v>
      </c>
    </row>
    <row r="232" spans="2:14" ht="18" customHeight="1" x14ac:dyDescent="0.25">
      <c r="B232" s="138">
        <f t="shared" si="15"/>
        <v>21</v>
      </c>
      <c r="C232" s="154" t="s">
        <v>58</v>
      </c>
      <c r="D232" s="776"/>
      <c r="E232" s="777"/>
      <c r="F232" s="428" t="s">
        <v>112</v>
      </c>
      <c r="G232" s="848" t="s">
        <v>417</v>
      </c>
      <c r="H232" s="778"/>
      <c r="I232" s="779"/>
      <c r="J232" s="780"/>
      <c r="K232" s="101" t="s">
        <v>73</v>
      </c>
      <c r="L232" s="788"/>
      <c r="M232" s="789"/>
      <c r="N232" s="21">
        <f t="shared" si="16"/>
        <v>21</v>
      </c>
    </row>
    <row r="233" spans="2:14" ht="18" customHeight="1" x14ac:dyDescent="0.25">
      <c r="B233" s="138">
        <f t="shared" si="15"/>
        <v>22</v>
      </c>
      <c r="C233" s="154" t="s">
        <v>58</v>
      </c>
      <c r="D233" s="776"/>
      <c r="E233" s="777"/>
      <c r="F233" s="428" t="s">
        <v>112</v>
      </c>
      <c r="G233" s="848" t="s">
        <v>418</v>
      </c>
      <c r="H233" s="778"/>
      <c r="I233" s="779"/>
      <c r="J233" s="780"/>
      <c r="K233" s="101" t="s">
        <v>73</v>
      </c>
      <c r="L233" s="788"/>
      <c r="M233" s="789"/>
      <c r="N233" s="21">
        <f t="shared" si="16"/>
        <v>22</v>
      </c>
    </row>
    <row r="234" spans="2:14" ht="18" customHeight="1" x14ac:dyDescent="0.25">
      <c r="B234" s="138">
        <f t="shared" si="15"/>
        <v>23</v>
      </c>
      <c r="C234" s="154" t="s">
        <v>58</v>
      </c>
      <c r="D234" s="776"/>
      <c r="E234" s="777"/>
      <c r="F234" s="428" t="s">
        <v>112</v>
      </c>
      <c r="G234" s="848" t="s">
        <v>419</v>
      </c>
      <c r="H234" s="778"/>
      <c r="I234" s="779"/>
      <c r="J234" s="780"/>
      <c r="K234" s="101" t="s">
        <v>73</v>
      </c>
      <c r="L234" s="788"/>
      <c r="M234" s="789"/>
      <c r="N234" s="21">
        <f t="shared" si="16"/>
        <v>23</v>
      </c>
    </row>
    <row r="235" spans="2:14" ht="18" customHeight="1" x14ac:dyDescent="0.25">
      <c r="B235" s="138">
        <f t="shared" si="15"/>
        <v>24</v>
      </c>
      <c r="C235" s="255" t="s">
        <v>58</v>
      </c>
      <c r="D235" s="763" t="s">
        <v>70</v>
      </c>
      <c r="E235" s="764" t="s">
        <v>85</v>
      </c>
      <c r="F235" s="216" t="s">
        <v>112</v>
      </c>
      <c r="G235" s="762" t="s">
        <v>396</v>
      </c>
      <c r="H235" s="757"/>
      <c r="I235" s="758"/>
      <c r="J235" s="197"/>
      <c r="K235" s="81" t="s">
        <v>73</v>
      </c>
      <c r="L235" s="765" t="s">
        <v>88</v>
      </c>
      <c r="M235" s="766" t="s">
        <v>64</v>
      </c>
      <c r="N235" s="21">
        <f t="shared" si="16"/>
        <v>24</v>
      </c>
    </row>
    <row r="236" spans="2:14" ht="18" customHeight="1" x14ac:dyDescent="0.25">
      <c r="B236" s="115">
        <f t="shared" ref="B236:B292" si="17">B235+1</f>
        <v>25</v>
      </c>
      <c r="C236" s="154" t="s">
        <v>58</v>
      </c>
      <c r="D236" s="444" t="s">
        <v>70</v>
      </c>
      <c r="E236" s="698" t="s">
        <v>85</v>
      </c>
      <c r="F236" s="214" t="s">
        <v>112</v>
      </c>
      <c r="G236" s="761" t="s">
        <v>397</v>
      </c>
      <c r="H236" s="759"/>
      <c r="I236" s="760"/>
      <c r="J236" s="167"/>
      <c r="K236" s="101" t="s">
        <v>73</v>
      </c>
      <c r="L236" s="767" t="s">
        <v>88</v>
      </c>
      <c r="M236" s="768" t="s">
        <v>64</v>
      </c>
      <c r="N236" s="21">
        <f t="shared" ref="N236:N260" si="18">N235+1</f>
        <v>25</v>
      </c>
    </row>
    <row r="237" spans="2:14" ht="18" customHeight="1" x14ac:dyDescent="0.25">
      <c r="B237" s="138">
        <f t="shared" si="17"/>
        <v>26</v>
      </c>
      <c r="C237" s="154" t="s">
        <v>58</v>
      </c>
      <c r="D237" s="444" t="s">
        <v>70</v>
      </c>
      <c r="E237" s="698" t="s">
        <v>85</v>
      </c>
      <c r="F237" s="671" t="s">
        <v>112</v>
      </c>
      <c r="G237" s="761" t="s">
        <v>398</v>
      </c>
      <c r="H237" s="759"/>
      <c r="I237" s="760"/>
      <c r="J237" s="167"/>
      <c r="K237" s="101" t="s">
        <v>73</v>
      </c>
      <c r="L237" s="767" t="s">
        <v>88</v>
      </c>
      <c r="M237" s="768" t="s">
        <v>64</v>
      </c>
      <c r="N237" s="21">
        <f t="shared" si="18"/>
        <v>26</v>
      </c>
    </row>
    <row r="238" spans="2:14" ht="18" customHeight="1" x14ac:dyDescent="0.25">
      <c r="B238" s="138">
        <f t="shared" si="17"/>
        <v>27</v>
      </c>
      <c r="C238" s="154" t="s">
        <v>58</v>
      </c>
      <c r="D238" s="776"/>
      <c r="E238" s="777"/>
      <c r="F238" s="428" t="s">
        <v>112</v>
      </c>
      <c r="G238" s="848" t="s">
        <v>420</v>
      </c>
      <c r="H238" s="778"/>
      <c r="I238" s="779"/>
      <c r="J238" s="780"/>
      <c r="K238" s="101" t="s">
        <v>73</v>
      </c>
      <c r="L238" s="788"/>
      <c r="M238" s="789"/>
      <c r="N238" s="21">
        <f t="shared" si="18"/>
        <v>27</v>
      </c>
    </row>
    <row r="239" spans="2:14" ht="18" customHeight="1" x14ac:dyDescent="0.25">
      <c r="B239" s="138">
        <f t="shared" si="17"/>
        <v>28</v>
      </c>
      <c r="C239" s="154" t="s">
        <v>58</v>
      </c>
      <c r="D239" s="776"/>
      <c r="E239" s="777"/>
      <c r="F239" s="428" t="s">
        <v>112</v>
      </c>
      <c r="G239" s="848" t="s">
        <v>421</v>
      </c>
      <c r="H239" s="778"/>
      <c r="I239" s="779"/>
      <c r="J239" s="780"/>
      <c r="K239" s="101" t="s">
        <v>73</v>
      </c>
      <c r="L239" s="788"/>
      <c r="M239" s="789"/>
      <c r="N239" s="21">
        <f t="shared" si="18"/>
        <v>28</v>
      </c>
    </row>
    <row r="240" spans="2:14" ht="18" customHeight="1" x14ac:dyDescent="0.25">
      <c r="B240" s="138">
        <f t="shared" si="17"/>
        <v>29</v>
      </c>
      <c r="C240" s="154" t="s">
        <v>58</v>
      </c>
      <c r="D240" s="776"/>
      <c r="E240" s="777"/>
      <c r="F240" s="428" t="s">
        <v>112</v>
      </c>
      <c r="G240" s="848" t="s">
        <v>422</v>
      </c>
      <c r="H240" s="778"/>
      <c r="I240" s="779"/>
      <c r="J240" s="780"/>
      <c r="K240" s="101" t="s">
        <v>73</v>
      </c>
      <c r="L240" s="788"/>
      <c r="M240" s="789"/>
      <c r="N240" s="21">
        <f t="shared" si="18"/>
        <v>29</v>
      </c>
    </row>
    <row r="241" spans="2:14" ht="18" customHeight="1" x14ac:dyDescent="0.25">
      <c r="B241" s="138">
        <f t="shared" si="17"/>
        <v>30</v>
      </c>
      <c r="C241" s="154" t="s">
        <v>58</v>
      </c>
      <c r="D241" s="776"/>
      <c r="E241" s="777"/>
      <c r="F241" s="428" t="s">
        <v>112</v>
      </c>
      <c r="G241" s="848" t="s">
        <v>423</v>
      </c>
      <c r="H241" s="778"/>
      <c r="I241" s="779"/>
      <c r="J241" s="780"/>
      <c r="K241" s="101" t="s">
        <v>73</v>
      </c>
      <c r="L241" s="788"/>
      <c r="M241" s="789"/>
      <c r="N241" s="21">
        <f t="shared" si="18"/>
        <v>30</v>
      </c>
    </row>
    <row r="242" spans="2:14" ht="18" customHeight="1" x14ac:dyDescent="0.25">
      <c r="B242" s="138">
        <f t="shared" si="17"/>
        <v>31</v>
      </c>
      <c r="C242" s="154" t="s">
        <v>58</v>
      </c>
      <c r="D242" s="444" t="s">
        <v>70</v>
      </c>
      <c r="E242" s="698" t="s">
        <v>85</v>
      </c>
      <c r="F242" s="214" t="s">
        <v>112</v>
      </c>
      <c r="G242" s="761" t="s">
        <v>399</v>
      </c>
      <c r="H242" s="759"/>
      <c r="I242" s="760"/>
      <c r="J242" s="167"/>
      <c r="K242" s="101" t="s">
        <v>73</v>
      </c>
      <c r="L242" s="767" t="s">
        <v>88</v>
      </c>
      <c r="M242" s="768" t="s">
        <v>64</v>
      </c>
      <c r="N242" s="21">
        <f t="shared" si="18"/>
        <v>31</v>
      </c>
    </row>
    <row r="243" spans="2:14" ht="18" customHeight="1" x14ac:dyDescent="0.25">
      <c r="B243" s="138">
        <f t="shared" si="17"/>
        <v>32</v>
      </c>
      <c r="C243" s="154" t="s">
        <v>58</v>
      </c>
      <c r="D243" s="776"/>
      <c r="E243" s="777"/>
      <c r="F243" s="428" t="s">
        <v>112</v>
      </c>
      <c r="G243" s="848" t="s">
        <v>424</v>
      </c>
      <c r="H243" s="778"/>
      <c r="I243" s="779"/>
      <c r="J243" s="780"/>
      <c r="K243" s="101" t="s">
        <v>73</v>
      </c>
      <c r="L243" s="788"/>
      <c r="M243" s="789"/>
      <c r="N243" s="21">
        <f t="shared" si="18"/>
        <v>32</v>
      </c>
    </row>
    <row r="244" spans="2:14" ht="18" customHeight="1" x14ac:dyDescent="0.25">
      <c r="B244" s="138">
        <f t="shared" si="17"/>
        <v>33</v>
      </c>
      <c r="C244" s="154" t="s">
        <v>58</v>
      </c>
      <c r="D244" s="776"/>
      <c r="E244" s="777"/>
      <c r="F244" s="428" t="s">
        <v>112</v>
      </c>
      <c r="G244" s="848" t="s">
        <v>425</v>
      </c>
      <c r="H244" s="778"/>
      <c r="I244" s="779"/>
      <c r="J244" s="780"/>
      <c r="K244" s="101" t="s">
        <v>73</v>
      </c>
      <c r="L244" s="788"/>
      <c r="M244" s="789"/>
      <c r="N244" s="21">
        <f t="shared" si="18"/>
        <v>33</v>
      </c>
    </row>
    <row r="245" spans="2:14" ht="18" customHeight="1" thickBot="1" x14ac:dyDescent="0.3">
      <c r="B245" s="730">
        <f t="shared" si="17"/>
        <v>34</v>
      </c>
      <c r="C245" s="493" t="s">
        <v>58</v>
      </c>
      <c r="D245" s="795" t="s">
        <v>70</v>
      </c>
      <c r="E245" s="723" t="s">
        <v>85</v>
      </c>
      <c r="F245" s="796" t="s">
        <v>112</v>
      </c>
      <c r="G245" s="797" t="s">
        <v>400</v>
      </c>
      <c r="H245" s="798"/>
      <c r="I245" s="799"/>
      <c r="J245" s="800"/>
      <c r="K245" s="801" t="s">
        <v>73</v>
      </c>
      <c r="L245" s="802" t="s">
        <v>88</v>
      </c>
      <c r="M245" s="803" t="s">
        <v>64</v>
      </c>
      <c r="N245" s="21">
        <f t="shared" si="18"/>
        <v>34</v>
      </c>
    </row>
    <row r="246" spans="2:14" ht="18" customHeight="1" x14ac:dyDescent="0.25">
      <c r="B246" s="170">
        <f t="shared" si="17"/>
        <v>35</v>
      </c>
      <c r="C246" s="145" t="s">
        <v>58</v>
      </c>
      <c r="D246" s="770"/>
      <c r="E246" s="771"/>
      <c r="F246" s="129" t="s">
        <v>111</v>
      </c>
      <c r="G246" s="841" t="s">
        <v>429</v>
      </c>
      <c r="H246" s="790"/>
      <c r="I246" s="265"/>
      <c r="J246" s="435"/>
      <c r="K246" s="145" t="s">
        <v>73</v>
      </c>
      <c r="L246" s="804"/>
      <c r="M246" s="805"/>
      <c r="N246" s="40">
        <f>1</f>
        <v>1</v>
      </c>
    </row>
    <row r="247" spans="2:14" ht="18" customHeight="1" x14ac:dyDescent="0.25">
      <c r="B247" s="675">
        <f t="shared" si="17"/>
        <v>36</v>
      </c>
      <c r="C247" s="174" t="s">
        <v>58</v>
      </c>
      <c r="D247" s="714" t="s">
        <v>70</v>
      </c>
      <c r="E247" s="399" t="s">
        <v>85</v>
      </c>
      <c r="F247" s="261" t="s">
        <v>111</v>
      </c>
      <c r="G247" s="791" t="s">
        <v>428</v>
      </c>
      <c r="H247" s="175"/>
      <c r="I247" s="176"/>
      <c r="J247" s="792"/>
      <c r="K247" s="174" t="s">
        <v>73</v>
      </c>
      <c r="L247" s="487" t="s">
        <v>88</v>
      </c>
      <c r="M247" s="399" t="s">
        <v>64</v>
      </c>
      <c r="N247" s="21">
        <f>N246+1</f>
        <v>2</v>
      </c>
    </row>
    <row r="248" spans="2:14" ht="18" customHeight="1" x14ac:dyDescent="0.25">
      <c r="B248" s="675">
        <f t="shared" si="17"/>
        <v>37</v>
      </c>
      <c r="C248" s="174" t="s">
        <v>58</v>
      </c>
      <c r="D248" s="714" t="s">
        <v>70</v>
      </c>
      <c r="E248" s="399" t="s">
        <v>85</v>
      </c>
      <c r="F248" s="261" t="s">
        <v>111</v>
      </c>
      <c r="G248" s="791" t="s">
        <v>431</v>
      </c>
      <c r="H248" s="175"/>
      <c r="I248" s="176"/>
      <c r="J248" s="793"/>
      <c r="K248" s="174" t="s">
        <v>73</v>
      </c>
      <c r="L248" s="487" t="s">
        <v>88</v>
      </c>
      <c r="M248" s="400" t="s">
        <v>64</v>
      </c>
      <c r="N248" s="21">
        <f>N247+1</f>
        <v>3</v>
      </c>
    </row>
    <row r="249" spans="2:14" ht="18" customHeight="1" x14ac:dyDescent="0.25">
      <c r="B249" s="675">
        <f t="shared" si="17"/>
        <v>38</v>
      </c>
      <c r="C249" s="166" t="s">
        <v>58</v>
      </c>
      <c r="D249" s="721" t="s">
        <v>70</v>
      </c>
      <c r="E249" s="400" t="s">
        <v>85</v>
      </c>
      <c r="F249" s="108" t="s">
        <v>111</v>
      </c>
      <c r="G249" s="794" t="s">
        <v>432</v>
      </c>
      <c r="H249" s="168"/>
      <c r="I249" s="169"/>
      <c r="J249" s="793"/>
      <c r="K249" s="166" t="s">
        <v>73</v>
      </c>
      <c r="L249" s="486" t="s">
        <v>88</v>
      </c>
      <c r="M249" s="400" t="s">
        <v>64</v>
      </c>
      <c r="N249" s="21">
        <f t="shared" si="18"/>
        <v>4</v>
      </c>
    </row>
    <row r="250" spans="2:14" ht="18" customHeight="1" x14ac:dyDescent="0.25">
      <c r="B250" s="675">
        <f t="shared" si="17"/>
        <v>39</v>
      </c>
      <c r="C250" s="174" t="s">
        <v>58</v>
      </c>
      <c r="D250" s="776"/>
      <c r="E250" s="777"/>
      <c r="F250" s="261" t="s">
        <v>111</v>
      </c>
      <c r="G250" s="791" t="s">
        <v>430</v>
      </c>
      <c r="H250" s="175"/>
      <c r="I250" s="176"/>
      <c r="J250" s="792"/>
      <c r="K250" s="174" t="s">
        <v>73</v>
      </c>
      <c r="L250" s="788"/>
      <c r="M250" s="789"/>
      <c r="N250" s="21">
        <f t="shared" si="18"/>
        <v>5</v>
      </c>
    </row>
    <row r="251" spans="2:14" ht="18" customHeight="1" x14ac:dyDescent="0.25">
      <c r="B251" s="675">
        <f t="shared" si="17"/>
        <v>40</v>
      </c>
      <c r="C251" s="166" t="s">
        <v>58</v>
      </c>
      <c r="D251" s="721" t="s">
        <v>70</v>
      </c>
      <c r="E251" s="400" t="s">
        <v>85</v>
      </c>
      <c r="F251" s="108" t="s">
        <v>111</v>
      </c>
      <c r="G251" s="794" t="s">
        <v>433</v>
      </c>
      <c r="H251" s="168"/>
      <c r="I251" s="169"/>
      <c r="J251" s="793"/>
      <c r="K251" s="166" t="s">
        <v>73</v>
      </c>
      <c r="L251" s="486" t="s">
        <v>88</v>
      </c>
      <c r="M251" s="400" t="s">
        <v>64</v>
      </c>
      <c r="N251" s="21">
        <f t="shared" si="18"/>
        <v>6</v>
      </c>
    </row>
    <row r="252" spans="2:14" ht="18" customHeight="1" x14ac:dyDescent="0.25">
      <c r="B252" s="675">
        <f t="shared" si="17"/>
        <v>41</v>
      </c>
      <c r="C252" s="166" t="s">
        <v>58</v>
      </c>
      <c r="D252" s="721" t="s">
        <v>70</v>
      </c>
      <c r="E252" s="400" t="s">
        <v>85</v>
      </c>
      <c r="F252" s="108" t="s">
        <v>111</v>
      </c>
      <c r="G252" s="794" t="s">
        <v>434</v>
      </c>
      <c r="H252" s="168"/>
      <c r="I252" s="169"/>
      <c r="J252" s="793"/>
      <c r="K252" s="166" t="s">
        <v>73</v>
      </c>
      <c r="L252" s="486" t="s">
        <v>88</v>
      </c>
      <c r="M252" s="400" t="s">
        <v>64</v>
      </c>
      <c r="N252" s="21">
        <f t="shared" si="18"/>
        <v>7</v>
      </c>
    </row>
    <row r="253" spans="2:14" ht="18" customHeight="1" x14ac:dyDescent="0.25">
      <c r="B253" s="675">
        <f t="shared" si="17"/>
        <v>42</v>
      </c>
      <c r="C253" s="166" t="s">
        <v>58</v>
      </c>
      <c r="D253" s="721" t="s">
        <v>70</v>
      </c>
      <c r="E253" s="400" t="s">
        <v>85</v>
      </c>
      <c r="F253" s="108" t="s">
        <v>111</v>
      </c>
      <c r="G253" s="794" t="s">
        <v>435</v>
      </c>
      <c r="H253" s="168"/>
      <c r="I253" s="169"/>
      <c r="J253" s="793"/>
      <c r="K253" s="166" t="s">
        <v>73</v>
      </c>
      <c r="L253" s="486" t="s">
        <v>88</v>
      </c>
      <c r="M253" s="400" t="s">
        <v>64</v>
      </c>
      <c r="N253" s="21">
        <f t="shared" si="18"/>
        <v>8</v>
      </c>
    </row>
    <row r="254" spans="2:14" ht="18" customHeight="1" x14ac:dyDescent="0.25">
      <c r="B254" s="675">
        <f t="shared" si="17"/>
        <v>43</v>
      </c>
      <c r="C254" s="174" t="s">
        <v>58</v>
      </c>
      <c r="D254" s="776"/>
      <c r="E254" s="777"/>
      <c r="F254" s="261" t="s">
        <v>111</v>
      </c>
      <c r="G254" s="791" t="s">
        <v>436</v>
      </c>
      <c r="H254" s="175"/>
      <c r="I254" s="176"/>
      <c r="J254" s="792"/>
      <c r="K254" s="174" t="s">
        <v>73</v>
      </c>
      <c r="L254" s="788"/>
      <c r="M254" s="789"/>
      <c r="N254" s="21">
        <f t="shared" si="18"/>
        <v>9</v>
      </c>
    </row>
    <row r="255" spans="2:14" ht="18" customHeight="1" x14ac:dyDescent="0.25">
      <c r="B255" s="675">
        <f t="shared" si="17"/>
        <v>44</v>
      </c>
      <c r="C255" s="166" t="s">
        <v>58</v>
      </c>
      <c r="D255" s="721" t="s">
        <v>70</v>
      </c>
      <c r="E255" s="400" t="s">
        <v>85</v>
      </c>
      <c r="F255" s="108" t="s">
        <v>111</v>
      </c>
      <c r="G255" s="794" t="s">
        <v>437</v>
      </c>
      <c r="H255" s="168"/>
      <c r="I255" s="169"/>
      <c r="J255" s="793"/>
      <c r="K255" s="166" t="s">
        <v>73</v>
      </c>
      <c r="L255" s="486" t="s">
        <v>88</v>
      </c>
      <c r="M255" s="400" t="s">
        <v>64</v>
      </c>
      <c r="N255" s="21">
        <f t="shared" si="18"/>
        <v>10</v>
      </c>
    </row>
    <row r="256" spans="2:14" ht="18" customHeight="1" x14ac:dyDescent="0.25">
      <c r="B256" s="675">
        <f t="shared" si="17"/>
        <v>45</v>
      </c>
      <c r="C256" s="166" t="s">
        <v>58</v>
      </c>
      <c r="D256" s="721" t="s">
        <v>70</v>
      </c>
      <c r="E256" s="400" t="s">
        <v>85</v>
      </c>
      <c r="F256" s="108" t="s">
        <v>111</v>
      </c>
      <c r="G256" s="794" t="s">
        <v>438</v>
      </c>
      <c r="H256" s="168"/>
      <c r="I256" s="169"/>
      <c r="J256" s="792"/>
      <c r="K256" s="166" t="s">
        <v>73</v>
      </c>
      <c r="L256" s="486" t="s">
        <v>88</v>
      </c>
      <c r="M256" s="399" t="s">
        <v>64</v>
      </c>
      <c r="N256" s="21">
        <f t="shared" si="18"/>
        <v>11</v>
      </c>
    </row>
    <row r="257" spans="2:14" ht="18" customHeight="1" x14ac:dyDescent="0.25">
      <c r="B257" s="114">
        <f t="shared" si="17"/>
        <v>46</v>
      </c>
      <c r="C257" s="174" t="s">
        <v>58</v>
      </c>
      <c r="D257" s="776"/>
      <c r="E257" s="777"/>
      <c r="F257" s="261" t="s">
        <v>111</v>
      </c>
      <c r="G257" s="791" t="s">
        <v>439</v>
      </c>
      <c r="H257" s="175"/>
      <c r="I257" s="176"/>
      <c r="J257" s="792"/>
      <c r="K257" s="174" t="s">
        <v>73</v>
      </c>
      <c r="L257" s="788"/>
      <c r="M257" s="789"/>
      <c r="N257" s="21">
        <f t="shared" si="18"/>
        <v>12</v>
      </c>
    </row>
    <row r="258" spans="2:14" ht="18" customHeight="1" x14ac:dyDescent="0.25">
      <c r="B258" s="114">
        <f t="shared" si="17"/>
        <v>47</v>
      </c>
      <c r="C258" s="174" t="s">
        <v>58</v>
      </c>
      <c r="D258" s="776"/>
      <c r="E258" s="777"/>
      <c r="F258" s="261" t="s">
        <v>111</v>
      </c>
      <c r="G258" s="791" t="s">
        <v>440</v>
      </c>
      <c r="H258" s="175"/>
      <c r="I258" s="176"/>
      <c r="J258" s="792"/>
      <c r="K258" s="174" t="s">
        <v>73</v>
      </c>
      <c r="L258" s="788"/>
      <c r="M258" s="789"/>
      <c r="N258" s="21">
        <f t="shared" si="18"/>
        <v>13</v>
      </c>
    </row>
    <row r="259" spans="2:14" ht="18" customHeight="1" x14ac:dyDescent="0.25">
      <c r="B259" s="114">
        <f t="shared" si="17"/>
        <v>48</v>
      </c>
      <c r="C259" s="174" t="s">
        <v>58</v>
      </c>
      <c r="D259" s="776"/>
      <c r="E259" s="777"/>
      <c r="F259" s="261" t="s">
        <v>111</v>
      </c>
      <c r="G259" s="791" t="s">
        <v>441</v>
      </c>
      <c r="H259" s="175"/>
      <c r="I259" s="176"/>
      <c r="J259" s="792"/>
      <c r="K259" s="174" t="s">
        <v>73</v>
      </c>
      <c r="L259" s="788"/>
      <c r="M259" s="789"/>
      <c r="N259" s="21">
        <f t="shared" si="18"/>
        <v>14</v>
      </c>
    </row>
    <row r="260" spans="2:14" ht="18" customHeight="1" thickBot="1" x14ac:dyDescent="0.3">
      <c r="B260" s="116">
        <f t="shared" si="17"/>
        <v>49</v>
      </c>
      <c r="C260" s="277" t="s">
        <v>58</v>
      </c>
      <c r="D260" s="806"/>
      <c r="E260" s="807"/>
      <c r="F260" s="109" t="s">
        <v>111</v>
      </c>
      <c r="G260" s="842" t="s">
        <v>442</v>
      </c>
      <c r="H260" s="808"/>
      <c r="I260" s="809"/>
      <c r="J260" s="173"/>
      <c r="K260" s="277" t="s">
        <v>73</v>
      </c>
      <c r="L260" s="49"/>
      <c r="M260" s="51"/>
      <c r="N260" s="21">
        <f t="shared" si="18"/>
        <v>15</v>
      </c>
    </row>
    <row r="261" spans="2:14" ht="18" customHeight="1" x14ac:dyDescent="0.25">
      <c r="B261" s="114">
        <f t="shared" si="17"/>
        <v>50</v>
      </c>
      <c r="C261" s="685" t="s">
        <v>85</v>
      </c>
      <c r="D261" s="398" t="s">
        <v>42</v>
      </c>
      <c r="E261" s="524" t="s">
        <v>55</v>
      </c>
      <c r="F261" s="118" t="s">
        <v>269</v>
      </c>
      <c r="G261" s="186" t="s">
        <v>270</v>
      </c>
      <c r="H261" s="186"/>
      <c r="I261" s="136"/>
      <c r="J261" s="322"/>
      <c r="K261" s="685" t="s">
        <v>152</v>
      </c>
      <c r="L261" s="337" t="s">
        <v>54</v>
      </c>
      <c r="M261" s="337" t="s">
        <v>271</v>
      </c>
      <c r="N261" s="40">
        <f>1</f>
        <v>1</v>
      </c>
    </row>
    <row r="262" spans="2:14" ht="18" customHeight="1" x14ac:dyDescent="0.25">
      <c r="B262" s="138">
        <f t="shared" si="17"/>
        <v>51</v>
      </c>
      <c r="C262" s="154" t="s">
        <v>85</v>
      </c>
      <c r="D262" s="722" t="s">
        <v>42</v>
      </c>
      <c r="E262" s="677" t="s">
        <v>40</v>
      </c>
      <c r="F262" s="295" t="s">
        <v>269</v>
      </c>
      <c r="G262" s="292" t="s">
        <v>272</v>
      </c>
      <c r="H262" s="292"/>
      <c r="I262" s="293"/>
      <c r="J262" s="279"/>
      <c r="K262" s="154" t="s">
        <v>152</v>
      </c>
      <c r="L262" s="400" t="s">
        <v>44</v>
      </c>
      <c r="M262" s="472" t="s">
        <v>46</v>
      </c>
      <c r="N262" s="21">
        <f>N261+1</f>
        <v>2</v>
      </c>
    </row>
    <row r="263" spans="2:14" ht="18" customHeight="1" x14ac:dyDescent="0.25">
      <c r="B263" s="138">
        <f t="shared" si="17"/>
        <v>52</v>
      </c>
      <c r="C263" s="154" t="s">
        <v>85</v>
      </c>
      <c r="D263" s="400" t="s">
        <v>40</v>
      </c>
      <c r="E263" s="676" t="s">
        <v>42</v>
      </c>
      <c r="F263" s="117" t="s">
        <v>269</v>
      </c>
      <c r="G263" s="92" t="s">
        <v>273</v>
      </c>
      <c r="H263" s="92"/>
      <c r="I263" s="297"/>
      <c r="J263" s="127"/>
      <c r="K263" s="154" t="s">
        <v>152</v>
      </c>
      <c r="L263" s="337" t="s">
        <v>274</v>
      </c>
      <c r="M263" s="337" t="s">
        <v>275</v>
      </c>
      <c r="N263" s="21">
        <f t="shared" ref="N263:N292" si="19">N262+1</f>
        <v>3</v>
      </c>
    </row>
    <row r="264" spans="2:14" ht="18" customHeight="1" x14ac:dyDescent="0.25">
      <c r="B264" s="138">
        <f t="shared" si="17"/>
        <v>53</v>
      </c>
      <c r="C264" s="154" t="s">
        <v>85</v>
      </c>
      <c r="D264" s="400" t="s">
        <v>50</v>
      </c>
      <c r="E264" s="676" t="s">
        <v>42</v>
      </c>
      <c r="F264" s="117" t="s">
        <v>269</v>
      </c>
      <c r="G264" s="92" t="s">
        <v>276</v>
      </c>
      <c r="H264" s="92"/>
      <c r="I264" s="297"/>
      <c r="J264" s="127"/>
      <c r="K264" s="154" t="s">
        <v>152</v>
      </c>
      <c r="L264" s="472" t="s">
        <v>275</v>
      </c>
      <c r="M264" s="472" t="s">
        <v>277</v>
      </c>
      <c r="N264" s="21">
        <f t="shared" si="19"/>
        <v>4</v>
      </c>
    </row>
    <row r="265" spans="2:14" ht="18" customHeight="1" x14ac:dyDescent="0.25">
      <c r="B265" s="114">
        <f t="shared" si="17"/>
        <v>54</v>
      </c>
      <c r="C265" s="154" t="s">
        <v>85</v>
      </c>
      <c r="D265" s="399" t="s">
        <v>55</v>
      </c>
      <c r="E265" s="524" t="s">
        <v>51</v>
      </c>
      <c r="F265" s="295" t="s">
        <v>269</v>
      </c>
      <c r="G265" s="186" t="s">
        <v>278</v>
      </c>
      <c r="H265" s="186"/>
      <c r="I265" s="136"/>
      <c r="J265" s="137"/>
      <c r="K265" s="154" t="s">
        <v>152</v>
      </c>
      <c r="L265" s="337" t="s">
        <v>44</v>
      </c>
      <c r="M265" s="337" t="s">
        <v>46</v>
      </c>
      <c r="N265" s="21">
        <f t="shared" si="19"/>
        <v>5</v>
      </c>
    </row>
    <row r="266" spans="2:14" ht="18" customHeight="1" x14ac:dyDescent="0.25">
      <c r="B266" s="138">
        <f t="shared" si="17"/>
        <v>55</v>
      </c>
      <c r="C266" s="154" t="s">
        <v>85</v>
      </c>
      <c r="D266" s="400" t="s">
        <v>40</v>
      </c>
      <c r="E266" s="676" t="s">
        <v>51</v>
      </c>
      <c r="F266" s="295" t="s">
        <v>269</v>
      </c>
      <c r="G266" s="92" t="s">
        <v>279</v>
      </c>
      <c r="H266" s="92"/>
      <c r="I266" s="297"/>
      <c r="J266" s="298"/>
      <c r="K266" s="154" t="s">
        <v>152</v>
      </c>
      <c r="L266" s="337" t="s">
        <v>274</v>
      </c>
      <c r="M266" s="337" t="s">
        <v>275</v>
      </c>
      <c r="N266" s="21">
        <f t="shared" si="19"/>
        <v>6</v>
      </c>
    </row>
    <row r="267" spans="2:14" ht="18" customHeight="1" x14ac:dyDescent="0.25">
      <c r="B267" s="138">
        <f t="shared" si="17"/>
        <v>56</v>
      </c>
      <c r="C267" s="154" t="s">
        <v>85</v>
      </c>
      <c r="D267" s="400" t="s">
        <v>55</v>
      </c>
      <c r="E267" s="676" t="s">
        <v>40</v>
      </c>
      <c r="F267" s="117" t="s">
        <v>269</v>
      </c>
      <c r="G267" s="92" t="s">
        <v>280</v>
      </c>
      <c r="H267" s="92"/>
      <c r="I267" s="297"/>
      <c r="J267" s="127"/>
      <c r="K267" s="154" t="s">
        <v>152</v>
      </c>
      <c r="L267" s="337" t="s">
        <v>275</v>
      </c>
      <c r="M267" s="337" t="s">
        <v>45</v>
      </c>
      <c r="N267" s="21">
        <f>N266+1</f>
        <v>7</v>
      </c>
    </row>
    <row r="268" spans="2:14" ht="18" customHeight="1" x14ac:dyDescent="0.25">
      <c r="B268" s="138">
        <f t="shared" si="17"/>
        <v>57</v>
      </c>
      <c r="C268" s="154" t="s">
        <v>85</v>
      </c>
      <c r="D268" s="400" t="s">
        <v>42</v>
      </c>
      <c r="E268" s="676" t="s">
        <v>55</v>
      </c>
      <c r="F268" s="117" t="s">
        <v>269</v>
      </c>
      <c r="G268" s="92" t="s">
        <v>281</v>
      </c>
      <c r="H268" s="92"/>
      <c r="I268" s="297"/>
      <c r="J268" s="127"/>
      <c r="K268" s="154" t="s">
        <v>152</v>
      </c>
      <c r="L268" s="337" t="s">
        <v>46</v>
      </c>
      <c r="M268" s="337" t="s">
        <v>277</v>
      </c>
      <c r="N268" s="21">
        <f t="shared" si="19"/>
        <v>8</v>
      </c>
    </row>
    <row r="269" spans="2:14" ht="18" customHeight="1" x14ac:dyDescent="0.25">
      <c r="B269" s="138">
        <f t="shared" si="17"/>
        <v>58</v>
      </c>
      <c r="C269" s="154" t="s">
        <v>85</v>
      </c>
      <c r="D269" s="400" t="s">
        <v>42</v>
      </c>
      <c r="E269" s="676" t="s">
        <v>40</v>
      </c>
      <c r="F269" s="117" t="s">
        <v>269</v>
      </c>
      <c r="G269" s="92" t="s">
        <v>282</v>
      </c>
      <c r="H269" s="92"/>
      <c r="I269" s="297"/>
      <c r="J269" s="127"/>
      <c r="K269" s="154" t="s">
        <v>152</v>
      </c>
      <c r="L269" s="337" t="s">
        <v>53</v>
      </c>
      <c r="M269" s="337" t="s">
        <v>274</v>
      </c>
      <c r="N269" s="21">
        <f t="shared" si="19"/>
        <v>9</v>
      </c>
    </row>
    <row r="270" spans="2:14" ht="18" customHeight="1" x14ac:dyDescent="0.25">
      <c r="B270" s="138">
        <f t="shared" si="17"/>
        <v>59</v>
      </c>
      <c r="C270" s="154" t="s">
        <v>85</v>
      </c>
      <c r="D270" s="400" t="s">
        <v>40</v>
      </c>
      <c r="E270" s="676" t="s">
        <v>42</v>
      </c>
      <c r="F270" s="117" t="s">
        <v>269</v>
      </c>
      <c r="G270" s="92" t="s">
        <v>283</v>
      </c>
      <c r="H270" s="92"/>
      <c r="I270" s="297"/>
      <c r="J270" s="127"/>
      <c r="K270" s="154" t="s">
        <v>152</v>
      </c>
      <c r="L270" s="337" t="s">
        <v>275</v>
      </c>
      <c r="M270" s="337" t="s">
        <v>277</v>
      </c>
      <c r="N270" s="21">
        <f t="shared" si="19"/>
        <v>10</v>
      </c>
    </row>
    <row r="271" spans="2:14" ht="18" customHeight="1" x14ac:dyDescent="0.25">
      <c r="B271" s="138">
        <f t="shared" si="17"/>
        <v>60</v>
      </c>
      <c r="C271" s="154" t="s">
        <v>85</v>
      </c>
      <c r="D271" s="400" t="s">
        <v>50</v>
      </c>
      <c r="E271" s="676" t="s">
        <v>42</v>
      </c>
      <c r="F271" s="117" t="s">
        <v>269</v>
      </c>
      <c r="G271" s="92" t="s">
        <v>284</v>
      </c>
      <c r="H271" s="92"/>
      <c r="I271" s="297"/>
      <c r="J271" s="127"/>
      <c r="K271" s="154" t="s">
        <v>152</v>
      </c>
      <c r="L271" s="337" t="s">
        <v>44</v>
      </c>
      <c r="M271" s="337" t="s">
        <v>46</v>
      </c>
      <c r="N271" s="21">
        <f t="shared" si="19"/>
        <v>11</v>
      </c>
    </row>
    <row r="272" spans="2:14" ht="18" customHeight="1" x14ac:dyDescent="0.25">
      <c r="B272" s="138">
        <f t="shared" si="17"/>
        <v>61</v>
      </c>
      <c r="C272" s="154" t="s">
        <v>85</v>
      </c>
      <c r="D272" s="400" t="s">
        <v>40</v>
      </c>
      <c r="E272" s="676" t="s">
        <v>55</v>
      </c>
      <c r="F272" s="117" t="s">
        <v>269</v>
      </c>
      <c r="G272" s="92" t="s">
        <v>285</v>
      </c>
      <c r="H272" s="92"/>
      <c r="I272" s="297"/>
      <c r="J272" s="127"/>
      <c r="K272" s="154" t="s">
        <v>152</v>
      </c>
      <c r="L272" s="337" t="s">
        <v>274</v>
      </c>
      <c r="M272" s="337" t="s">
        <v>275</v>
      </c>
      <c r="N272" s="21">
        <f t="shared" si="19"/>
        <v>12</v>
      </c>
    </row>
    <row r="273" spans="2:14" ht="18" customHeight="1" x14ac:dyDescent="0.25">
      <c r="B273" s="138">
        <f t="shared" si="17"/>
        <v>62</v>
      </c>
      <c r="C273" s="154" t="s">
        <v>85</v>
      </c>
      <c r="D273" s="400"/>
      <c r="E273" s="676"/>
      <c r="F273" s="117" t="s">
        <v>269</v>
      </c>
      <c r="G273" s="133" t="s">
        <v>381</v>
      </c>
      <c r="H273" s="92"/>
      <c r="I273" s="297"/>
      <c r="J273" s="127"/>
      <c r="K273" s="154" t="s">
        <v>152</v>
      </c>
      <c r="L273" s="337"/>
      <c r="M273" s="337"/>
      <c r="N273" s="21">
        <f t="shared" si="19"/>
        <v>13</v>
      </c>
    </row>
    <row r="274" spans="2:14" ht="18" customHeight="1" x14ac:dyDescent="0.25">
      <c r="B274" s="138">
        <f t="shared" si="17"/>
        <v>63</v>
      </c>
      <c r="C274" s="154" t="s">
        <v>85</v>
      </c>
      <c r="D274" s="400" t="s">
        <v>55</v>
      </c>
      <c r="E274" s="676" t="s">
        <v>40</v>
      </c>
      <c r="F274" s="117" t="s">
        <v>269</v>
      </c>
      <c r="G274" s="92" t="s">
        <v>286</v>
      </c>
      <c r="H274" s="92"/>
      <c r="I274" s="297"/>
      <c r="J274" s="127"/>
      <c r="K274" s="154" t="s">
        <v>152</v>
      </c>
      <c r="L274" s="337" t="s">
        <v>275</v>
      </c>
      <c r="M274" s="337" t="s">
        <v>45</v>
      </c>
      <c r="N274" s="21">
        <f t="shared" si="19"/>
        <v>14</v>
      </c>
    </row>
    <row r="275" spans="2:14" ht="18" customHeight="1" x14ac:dyDescent="0.25">
      <c r="B275" s="138">
        <f t="shared" si="17"/>
        <v>64</v>
      </c>
      <c r="C275" s="154" t="s">
        <v>85</v>
      </c>
      <c r="D275" s="400" t="s">
        <v>42</v>
      </c>
      <c r="E275" s="676" t="s">
        <v>55</v>
      </c>
      <c r="F275" s="117" t="s">
        <v>269</v>
      </c>
      <c r="G275" s="92" t="s">
        <v>287</v>
      </c>
      <c r="H275" s="92"/>
      <c r="I275" s="297"/>
      <c r="J275" s="127"/>
      <c r="K275" s="154" t="s">
        <v>152</v>
      </c>
      <c r="L275" s="472" t="s">
        <v>53</v>
      </c>
      <c r="M275" s="472" t="s">
        <v>274</v>
      </c>
      <c r="N275" s="21">
        <f t="shared" si="19"/>
        <v>15</v>
      </c>
    </row>
    <row r="276" spans="2:14" ht="18" customHeight="1" x14ac:dyDescent="0.25">
      <c r="B276" s="114">
        <f t="shared" si="17"/>
        <v>65</v>
      </c>
      <c r="C276" s="154" t="s">
        <v>85</v>
      </c>
      <c r="D276" s="399" t="s">
        <v>40</v>
      </c>
      <c r="E276" s="524" t="s">
        <v>51</v>
      </c>
      <c r="F276" s="118" t="s">
        <v>269</v>
      </c>
      <c r="G276" s="135" t="s">
        <v>288</v>
      </c>
      <c r="H276" s="186"/>
      <c r="I276" s="136"/>
      <c r="J276" s="137"/>
      <c r="K276" s="154" t="s">
        <v>152</v>
      </c>
      <c r="L276" s="337" t="s">
        <v>275</v>
      </c>
      <c r="M276" s="337" t="s">
        <v>277</v>
      </c>
      <c r="N276" s="21">
        <f t="shared" si="19"/>
        <v>16</v>
      </c>
    </row>
    <row r="277" spans="2:14" ht="18" customHeight="1" x14ac:dyDescent="0.25">
      <c r="B277" s="138">
        <f t="shared" si="17"/>
        <v>66</v>
      </c>
      <c r="C277" s="154" t="s">
        <v>85</v>
      </c>
      <c r="D277" s="400" t="s">
        <v>55</v>
      </c>
      <c r="E277" s="472" t="s">
        <v>42</v>
      </c>
      <c r="F277" s="117" t="s">
        <v>269</v>
      </c>
      <c r="G277" s="135" t="s">
        <v>289</v>
      </c>
      <c r="H277" s="146"/>
      <c r="I277" s="140"/>
      <c r="J277" s="137"/>
      <c r="K277" s="154" t="s">
        <v>152</v>
      </c>
      <c r="L277" s="337" t="s">
        <v>46</v>
      </c>
      <c r="M277" s="337" t="s">
        <v>277</v>
      </c>
      <c r="N277" s="21">
        <f>N276+1</f>
        <v>17</v>
      </c>
    </row>
    <row r="278" spans="2:14" ht="18" customHeight="1" x14ac:dyDescent="0.25">
      <c r="B278" s="138">
        <f t="shared" si="17"/>
        <v>67</v>
      </c>
      <c r="C278" s="154" t="s">
        <v>85</v>
      </c>
      <c r="D278" s="400" t="s">
        <v>42</v>
      </c>
      <c r="E278" s="676" t="s">
        <v>40</v>
      </c>
      <c r="F278" s="117" t="s">
        <v>269</v>
      </c>
      <c r="G278" s="133" t="s">
        <v>290</v>
      </c>
      <c r="H278" s="102"/>
      <c r="I278" s="99"/>
      <c r="J278" s="147"/>
      <c r="K278" s="154" t="s">
        <v>152</v>
      </c>
      <c r="L278" s="337" t="s">
        <v>45</v>
      </c>
      <c r="M278" s="337" t="s">
        <v>275</v>
      </c>
      <c r="N278" s="21">
        <f t="shared" si="19"/>
        <v>18</v>
      </c>
    </row>
    <row r="279" spans="2:14" ht="18" customHeight="1" x14ac:dyDescent="0.25">
      <c r="B279" s="138">
        <f t="shared" si="17"/>
        <v>68</v>
      </c>
      <c r="C279" s="154" t="s">
        <v>85</v>
      </c>
      <c r="D279" s="400" t="s">
        <v>40</v>
      </c>
      <c r="E279" s="472" t="s">
        <v>42</v>
      </c>
      <c r="F279" s="117" t="s">
        <v>269</v>
      </c>
      <c r="G279" s="133" t="s">
        <v>291</v>
      </c>
      <c r="H279" s="102"/>
      <c r="I279" s="96"/>
      <c r="J279" s="127"/>
      <c r="K279" s="154" t="s">
        <v>152</v>
      </c>
      <c r="L279" s="337" t="s">
        <v>277</v>
      </c>
      <c r="M279" s="337" t="s">
        <v>53</v>
      </c>
      <c r="N279" s="21">
        <f t="shared" si="19"/>
        <v>19</v>
      </c>
    </row>
    <row r="280" spans="2:14" ht="18" customHeight="1" x14ac:dyDescent="0.25">
      <c r="B280" s="138">
        <f t="shared" si="17"/>
        <v>69</v>
      </c>
      <c r="C280" s="154" t="s">
        <v>85</v>
      </c>
      <c r="D280" s="400" t="s">
        <v>51</v>
      </c>
      <c r="E280" s="676" t="s">
        <v>40</v>
      </c>
      <c r="F280" s="117" t="s">
        <v>269</v>
      </c>
      <c r="G280" s="148" t="s">
        <v>292</v>
      </c>
      <c r="H280" s="146"/>
      <c r="I280" s="96"/>
      <c r="J280" s="127"/>
      <c r="K280" s="154" t="s">
        <v>152</v>
      </c>
      <c r="L280" s="337" t="s">
        <v>275</v>
      </c>
      <c r="M280" s="337" t="s">
        <v>57</v>
      </c>
      <c r="N280" s="21">
        <f t="shared" si="19"/>
        <v>20</v>
      </c>
    </row>
    <row r="281" spans="2:14" ht="18" customHeight="1" x14ac:dyDescent="0.25">
      <c r="B281" s="138">
        <f t="shared" si="17"/>
        <v>70</v>
      </c>
      <c r="C281" s="154" t="s">
        <v>85</v>
      </c>
      <c r="D281" s="400" t="s">
        <v>50</v>
      </c>
      <c r="E281" s="472" t="s">
        <v>40</v>
      </c>
      <c r="F281" s="117" t="s">
        <v>269</v>
      </c>
      <c r="G281" s="133" t="s">
        <v>293</v>
      </c>
      <c r="H281" s="102"/>
      <c r="I281" s="96"/>
      <c r="J281" s="127"/>
      <c r="K281" s="154" t="s">
        <v>152</v>
      </c>
      <c r="L281" s="337" t="s">
        <v>44</v>
      </c>
      <c r="M281" s="337" t="s">
        <v>46</v>
      </c>
      <c r="N281" s="21">
        <f t="shared" si="19"/>
        <v>21</v>
      </c>
    </row>
    <row r="282" spans="2:14" ht="18" customHeight="1" x14ac:dyDescent="0.25">
      <c r="B282" s="138">
        <f t="shared" si="17"/>
        <v>71</v>
      </c>
      <c r="C282" s="154" t="s">
        <v>85</v>
      </c>
      <c r="D282" s="400" t="s">
        <v>55</v>
      </c>
      <c r="E282" s="472" t="s">
        <v>40</v>
      </c>
      <c r="F282" s="117" t="s">
        <v>269</v>
      </c>
      <c r="G282" s="133" t="s">
        <v>294</v>
      </c>
      <c r="H282" s="102"/>
      <c r="I282" s="96"/>
      <c r="J282" s="127"/>
      <c r="K282" s="154" t="s">
        <v>152</v>
      </c>
      <c r="L282" s="337" t="s">
        <v>274</v>
      </c>
      <c r="M282" s="337" t="s">
        <v>275</v>
      </c>
      <c r="N282" s="21">
        <f t="shared" si="19"/>
        <v>22</v>
      </c>
    </row>
    <row r="283" spans="2:14" ht="18" customHeight="1" x14ac:dyDescent="0.25">
      <c r="B283" s="730">
        <f t="shared" si="17"/>
        <v>72</v>
      </c>
      <c r="C283" s="154" t="s">
        <v>85</v>
      </c>
      <c r="D283" s="400" t="s">
        <v>42</v>
      </c>
      <c r="E283" s="676" t="s">
        <v>55</v>
      </c>
      <c r="F283" s="117" t="s">
        <v>269</v>
      </c>
      <c r="G283" s="628" t="s">
        <v>295</v>
      </c>
      <c r="H283" s="102"/>
      <c r="I283" s="96"/>
      <c r="J283" s="127"/>
      <c r="K283" s="154" t="s">
        <v>152</v>
      </c>
      <c r="L283" s="472" t="s">
        <v>275</v>
      </c>
      <c r="M283" s="472" t="s">
        <v>45</v>
      </c>
      <c r="N283" s="21">
        <f t="shared" si="19"/>
        <v>23</v>
      </c>
    </row>
    <row r="284" spans="2:14" ht="18" customHeight="1" thickBot="1" x14ac:dyDescent="0.3">
      <c r="B284" s="730">
        <f t="shared" si="17"/>
        <v>73</v>
      </c>
      <c r="C284" s="255" t="s">
        <v>85</v>
      </c>
      <c r="D284" s="755" t="s">
        <v>42</v>
      </c>
      <c r="E284" s="526" t="s">
        <v>55</v>
      </c>
      <c r="F284" s="295" t="s">
        <v>269</v>
      </c>
      <c r="G284" s="148" t="s">
        <v>446</v>
      </c>
      <c r="H284" s="856"/>
      <c r="I284" s="99"/>
      <c r="J284" s="147"/>
      <c r="K284" s="255" t="s">
        <v>152</v>
      </c>
      <c r="L284" s="474" t="s">
        <v>275</v>
      </c>
      <c r="M284" s="474" t="s">
        <v>45</v>
      </c>
      <c r="N284" s="21">
        <f t="shared" si="19"/>
        <v>24</v>
      </c>
    </row>
    <row r="285" spans="2:14" ht="18" customHeight="1" x14ac:dyDescent="0.25">
      <c r="B285" s="730">
        <f t="shared" si="17"/>
        <v>74</v>
      </c>
      <c r="C285" s="149" t="s">
        <v>85</v>
      </c>
      <c r="D285" s="688" t="s">
        <v>209</v>
      </c>
      <c r="E285" s="689" t="s">
        <v>210</v>
      </c>
      <c r="F285" s="309" t="s">
        <v>211</v>
      </c>
      <c r="G285" s="196" t="s">
        <v>212</v>
      </c>
      <c r="H285" s="100"/>
      <c r="I285" s="302"/>
      <c r="J285" s="235"/>
      <c r="K285" s="149" t="s">
        <v>115</v>
      </c>
      <c r="L285" s="678" t="s">
        <v>213</v>
      </c>
      <c r="M285" s="679" t="s">
        <v>214</v>
      </c>
      <c r="N285" s="21">
        <f>1</f>
        <v>1</v>
      </c>
    </row>
    <row r="286" spans="2:14" ht="18" customHeight="1" x14ac:dyDescent="0.25">
      <c r="B286" s="675">
        <f t="shared" si="17"/>
        <v>75</v>
      </c>
      <c r="C286" s="154" t="s">
        <v>85</v>
      </c>
      <c r="D286" s="690" t="s">
        <v>209</v>
      </c>
      <c r="E286" s="691" t="s">
        <v>210</v>
      </c>
      <c r="F286" s="686" t="s">
        <v>211</v>
      </c>
      <c r="G286" s="628" t="s">
        <v>215</v>
      </c>
      <c r="H286" s="92"/>
      <c r="I286" s="297"/>
      <c r="J286" s="127"/>
      <c r="K286" s="154" t="s">
        <v>115</v>
      </c>
      <c r="L286" s="687" t="s">
        <v>213</v>
      </c>
      <c r="M286" s="680" t="s">
        <v>214</v>
      </c>
      <c r="N286" s="21">
        <f t="shared" si="19"/>
        <v>2</v>
      </c>
    </row>
    <row r="287" spans="2:14" ht="18" customHeight="1" x14ac:dyDescent="0.25">
      <c r="B287" s="134">
        <f t="shared" si="17"/>
        <v>76</v>
      </c>
      <c r="C287" s="154" t="s">
        <v>85</v>
      </c>
      <c r="D287" s="692" t="s">
        <v>209</v>
      </c>
      <c r="E287" s="693" t="s">
        <v>210</v>
      </c>
      <c r="F287" s="307" t="s">
        <v>211</v>
      </c>
      <c r="G287" s="148" t="s">
        <v>216</v>
      </c>
      <c r="H287" s="54"/>
      <c r="I287" s="299"/>
      <c r="J287" s="147"/>
      <c r="K287" s="154" t="s">
        <v>115</v>
      </c>
      <c r="L287" s="681" t="s">
        <v>213</v>
      </c>
      <c r="M287" s="682" t="s">
        <v>214</v>
      </c>
      <c r="N287" s="21">
        <f t="shared" si="19"/>
        <v>3</v>
      </c>
    </row>
    <row r="288" spans="2:14" ht="18" customHeight="1" x14ac:dyDescent="0.25">
      <c r="B288" s="675">
        <f t="shared" si="17"/>
        <v>77</v>
      </c>
      <c r="C288" s="154" t="s">
        <v>85</v>
      </c>
      <c r="D288" s="690" t="s">
        <v>209</v>
      </c>
      <c r="E288" s="691" t="s">
        <v>210</v>
      </c>
      <c r="F288" s="686" t="s">
        <v>211</v>
      </c>
      <c r="G288" s="628" t="s">
        <v>217</v>
      </c>
      <c r="H288" s="92"/>
      <c r="I288" s="297"/>
      <c r="J288" s="127"/>
      <c r="K288" s="154" t="s">
        <v>115</v>
      </c>
      <c r="L288" s="687" t="s">
        <v>213</v>
      </c>
      <c r="M288" s="680" t="s">
        <v>214</v>
      </c>
      <c r="N288" s="21">
        <f t="shared" si="19"/>
        <v>4</v>
      </c>
    </row>
    <row r="289" spans="2:14" ht="18" customHeight="1" x14ac:dyDescent="0.25">
      <c r="B289" s="104">
        <f>B288+1</f>
        <v>78</v>
      </c>
      <c r="C289" s="154" t="s">
        <v>85</v>
      </c>
      <c r="D289" s="690"/>
      <c r="E289" s="691"/>
      <c r="F289" s="686" t="s">
        <v>211</v>
      </c>
      <c r="G289" s="628" t="s">
        <v>382</v>
      </c>
      <c r="H289" s="91"/>
      <c r="I289" s="297"/>
      <c r="J289" s="127"/>
      <c r="K289" s="154" t="s">
        <v>115</v>
      </c>
      <c r="L289" s="687"/>
      <c r="M289" s="680"/>
      <c r="N289" s="21">
        <f t="shared" si="19"/>
        <v>5</v>
      </c>
    </row>
    <row r="290" spans="2:14" ht="18" customHeight="1" x14ac:dyDescent="0.25">
      <c r="B290" s="134">
        <f t="shared" si="17"/>
        <v>79</v>
      </c>
      <c r="C290" s="685" t="s">
        <v>85</v>
      </c>
      <c r="D290" s="692" t="s">
        <v>209</v>
      </c>
      <c r="E290" s="693" t="s">
        <v>210</v>
      </c>
      <c r="F290" s="307" t="s">
        <v>211</v>
      </c>
      <c r="G290" s="148" t="s">
        <v>218</v>
      </c>
      <c r="H290" s="54"/>
      <c r="I290" s="299"/>
      <c r="J290" s="300"/>
      <c r="K290" s="685" t="s">
        <v>115</v>
      </c>
      <c r="L290" s="681" t="s">
        <v>213</v>
      </c>
      <c r="M290" s="682" t="s">
        <v>214</v>
      </c>
      <c r="N290" s="21">
        <f t="shared" si="19"/>
        <v>6</v>
      </c>
    </row>
    <row r="291" spans="2:14" ht="18" customHeight="1" x14ac:dyDescent="0.25">
      <c r="B291" s="675">
        <f t="shared" si="17"/>
        <v>80</v>
      </c>
      <c r="C291" s="154" t="s">
        <v>85</v>
      </c>
      <c r="D291" s="690" t="s">
        <v>209</v>
      </c>
      <c r="E291" s="691" t="s">
        <v>210</v>
      </c>
      <c r="F291" s="686" t="s">
        <v>211</v>
      </c>
      <c r="G291" s="628" t="s">
        <v>219</v>
      </c>
      <c r="H291" s="92"/>
      <c r="I291" s="297"/>
      <c r="J291" s="329"/>
      <c r="K291" s="154" t="s">
        <v>115</v>
      </c>
      <c r="L291" s="687" t="s">
        <v>213</v>
      </c>
      <c r="M291" s="680" t="s">
        <v>214</v>
      </c>
      <c r="N291" s="21">
        <f t="shared" si="19"/>
        <v>7</v>
      </c>
    </row>
    <row r="292" spans="2:14" ht="18" customHeight="1" thickBot="1" x14ac:dyDescent="0.3">
      <c r="B292" s="238">
        <f t="shared" si="17"/>
        <v>81</v>
      </c>
      <c r="C292" s="155" t="s">
        <v>85</v>
      </c>
      <c r="D292" s="694" t="s">
        <v>209</v>
      </c>
      <c r="E292" s="695" t="s">
        <v>210</v>
      </c>
      <c r="F292" s="308" t="s">
        <v>211</v>
      </c>
      <c r="G292" s="191" t="s">
        <v>220</v>
      </c>
      <c r="H292" s="192"/>
      <c r="I292" s="301"/>
      <c r="J292" s="236"/>
      <c r="K292" s="155" t="s">
        <v>115</v>
      </c>
      <c r="L292" s="683" t="s">
        <v>213</v>
      </c>
      <c r="M292" s="684" t="s">
        <v>214</v>
      </c>
      <c r="N292" s="21">
        <f t="shared" si="19"/>
        <v>8</v>
      </c>
    </row>
    <row r="293" spans="2:14" ht="18" customHeight="1" x14ac:dyDescent="0.25">
      <c r="B293" s="41"/>
      <c r="C293" s="82"/>
      <c r="D293" s="79"/>
      <c r="E293" s="79"/>
      <c r="F293" s="299"/>
      <c r="G293" s="54"/>
      <c r="H293" s="54"/>
      <c r="I293" s="299"/>
      <c r="J293" s="55"/>
      <c r="K293" s="82"/>
      <c r="L293" s="79"/>
      <c r="M293" s="57"/>
      <c r="N293" s="40"/>
    </row>
    <row r="294" spans="2:14" ht="18" customHeight="1" thickBot="1" x14ac:dyDescent="0.35">
      <c r="B294" s="21"/>
      <c r="C294" s="23"/>
      <c r="D294" s="10"/>
      <c r="E294" s="10"/>
      <c r="F294" s="10"/>
      <c r="G294" s="10"/>
      <c r="H294" s="10"/>
      <c r="I294" s="10"/>
      <c r="J294" s="21"/>
      <c r="K294" s="22"/>
    </row>
    <row r="295" spans="2:14" ht="18" customHeight="1" thickBot="1" x14ac:dyDescent="0.35">
      <c r="B295" s="24"/>
      <c r="C295" s="25"/>
      <c r="D295" s="39"/>
      <c r="E295" s="1" t="s">
        <v>25</v>
      </c>
      <c r="F295" s="26"/>
      <c r="G295" s="39"/>
      <c r="H295" s="26"/>
      <c r="I295" s="26"/>
      <c r="J295" s="2"/>
      <c r="K295" s="2"/>
      <c r="L295" s="27"/>
      <c r="M295" s="28"/>
    </row>
    <row r="296" spans="2:14" ht="18" customHeight="1" thickBot="1" x14ac:dyDescent="0.35">
      <c r="B296" s="3" t="s">
        <v>0</v>
      </c>
      <c r="C296" s="6"/>
      <c r="D296" s="7" t="s">
        <v>6</v>
      </c>
      <c r="E296" s="29"/>
      <c r="F296" s="30" t="s">
        <v>1</v>
      </c>
      <c r="G296" s="31"/>
      <c r="H296" s="32" t="s">
        <v>2</v>
      </c>
      <c r="I296" s="32"/>
      <c r="J296" s="33"/>
      <c r="K296" s="6"/>
      <c r="L296" s="7" t="s">
        <v>24</v>
      </c>
      <c r="M296" s="29"/>
    </row>
    <row r="297" spans="2:14" ht="18" customHeight="1" thickBot="1" x14ac:dyDescent="0.35">
      <c r="B297" s="65" t="s">
        <v>3</v>
      </c>
      <c r="C297" s="66" t="s">
        <v>7</v>
      </c>
      <c r="D297" s="66" t="s">
        <v>8</v>
      </c>
      <c r="E297" s="67" t="s">
        <v>9</v>
      </c>
      <c r="F297" s="68" t="s">
        <v>4</v>
      </c>
      <c r="G297" s="61"/>
      <c r="H297" s="62"/>
      <c r="I297" s="63"/>
      <c r="J297" s="64"/>
      <c r="K297" s="66" t="s">
        <v>7</v>
      </c>
      <c r="L297" s="66" t="s">
        <v>8</v>
      </c>
      <c r="M297" s="67" t="s">
        <v>9</v>
      </c>
    </row>
    <row r="298" spans="2:14" ht="18" customHeight="1" x14ac:dyDescent="0.25">
      <c r="B298" s="113">
        <f>1</f>
        <v>1</v>
      </c>
      <c r="C298" s="149" t="s">
        <v>58</v>
      </c>
      <c r="D298" s="398" t="s">
        <v>66</v>
      </c>
      <c r="E298" s="697" t="s">
        <v>85</v>
      </c>
      <c r="F298" s="119" t="s">
        <v>86</v>
      </c>
      <c r="G298" s="156" t="s">
        <v>109</v>
      </c>
      <c r="H298" s="294"/>
      <c r="I298" s="153"/>
      <c r="J298" s="157"/>
      <c r="K298" s="161" t="s">
        <v>88</v>
      </c>
      <c r="L298" s="503" t="s">
        <v>16</v>
      </c>
      <c r="M298" s="421" t="s">
        <v>64</v>
      </c>
      <c r="N298" s="40">
        <f>1</f>
        <v>1</v>
      </c>
    </row>
    <row r="299" spans="2:14" ht="18" customHeight="1" x14ac:dyDescent="0.25">
      <c r="B299" s="114">
        <f>B298+1</f>
        <v>2</v>
      </c>
      <c r="C299" s="685" t="s">
        <v>58</v>
      </c>
      <c r="D299" s="699" t="s">
        <v>85</v>
      </c>
      <c r="E299" s="399" t="s">
        <v>66</v>
      </c>
      <c r="F299" s="118" t="s">
        <v>86</v>
      </c>
      <c r="G299" s="700" t="s">
        <v>97</v>
      </c>
      <c r="H299" s="701"/>
      <c r="I299" s="702"/>
      <c r="J299" s="703"/>
      <c r="K299" s="600" t="s">
        <v>88</v>
      </c>
      <c r="L299" s="492" t="s">
        <v>64</v>
      </c>
      <c r="M299" s="399" t="s">
        <v>16</v>
      </c>
      <c r="N299" s="21">
        <f t="shared" ref="N299:N345" si="20">N298+1</f>
        <v>2</v>
      </c>
    </row>
    <row r="300" spans="2:14" ht="18" customHeight="1" x14ac:dyDescent="0.25">
      <c r="B300" s="115">
        <f>B299+1</f>
        <v>3</v>
      </c>
      <c r="C300" s="154" t="s">
        <v>58</v>
      </c>
      <c r="D300" s="400" t="s">
        <v>66</v>
      </c>
      <c r="E300" s="698" t="s">
        <v>85</v>
      </c>
      <c r="F300" s="117" t="s">
        <v>86</v>
      </c>
      <c r="G300" s="158" t="s">
        <v>96</v>
      </c>
      <c r="H300" s="151"/>
      <c r="I300" s="150"/>
      <c r="J300" s="159"/>
      <c r="K300" s="162" t="s">
        <v>88</v>
      </c>
      <c r="L300" s="715" t="s">
        <v>16</v>
      </c>
      <c r="M300" s="447" t="s">
        <v>64</v>
      </c>
      <c r="N300" s="21">
        <f t="shared" si="20"/>
        <v>3</v>
      </c>
    </row>
    <row r="301" spans="2:14" ht="18" customHeight="1" x14ac:dyDescent="0.25">
      <c r="B301" s="115">
        <f t="shared" ref="B301:B308" si="21">B300+1</f>
        <v>4</v>
      </c>
      <c r="C301" s="154" t="s">
        <v>58</v>
      </c>
      <c r="D301" s="400" t="s">
        <v>66</v>
      </c>
      <c r="E301" s="698" t="s">
        <v>85</v>
      </c>
      <c r="F301" s="117" t="s">
        <v>86</v>
      </c>
      <c r="G301" s="158" t="s">
        <v>102</v>
      </c>
      <c r="H301" s="151"/>
      <c r="I301" s="150"/>
      <c r="J301" s="159"/>
      <c r="K301" s="162" t="s">
        <v>88</v>
      </c>
      <c r="L301" s="716" t="s">
        <v>64</v>
      </c>
      <c r="M301" s="400" t="s">
        <v>16</v>
      </c>
      <c r="N301" s="21">
        <f t="shared" si="20"/>
        <v>4</v>
      </c>
    </row>
    <row r="302" spans="2:14" ht="18" customHeight="1" x14ac:dyDescent="0.25">
      <c r="B302" s="115">
        <f t="shared" si="21"/>
        <v>5</v>
      </c>
      <c r="C302" s="154" t="s">
        <v>58</v>
      </c>
      <c r="D302" s="400" t="s">
        <v>66</v>
      </c>
      <c r="E302" s="698" t="s">
        <v>85</v>
      </c>
      <c r="F302" s="117" t="s">
        <v>86</v>
      </c>
      <c r="G302" s="158" t="s">
        <v>105</v>
      </c>
      <c r="H302" s="152"/>
      <c r="I302" s="150"/>
      <c r="J302" s="159"/>
      <c r="K302" s="162" t="s">
        <v>88</v>
      </c>
      <c r="L302" s="715" t="s">
        <v>16</v>
      </c>
      <c r="M302" s="447" t="s">
        <v>64</v>
      </c>
      <c r="N302" s="21">
        <f t="shared" si="20"/>
        <v>5</v>
      </c>
    </row>
    <row r="303" spans="2:14" ht="18" customHeight="1" x14ac:dyDescent="0.25">
      <c r="B303" s="115">
        <f t="shared" si="21"/>
        <v>6</v>
      </c>
      <c r="C303" s="154" t="s">
        <v>58</v>
      </c>
      <c r="D303" s="698" t="s">
        <v>85</v>
      </c>
      <c r="E303" s="400" t="s">
        <v>66</v>
      </c>
      <c r="F303" s="117" t="s">
        <v>86</v>
      </c>
      <c r="G303" s="158" t="s">
        <v>93</v>
      </c>
      <c r="H303" s="151"/>
      <c r="I303" s="150"/>
      <c r="J303" s="160"/>
      <c r="K303" s="162" t="s">
        <v>88</v>
      </c>
      <c r="L303" s="715" t="s">
        <v>16</v>
      </c>
      <c r="M303" s="447" t="s">
        <v>64</v>
      </c>
      <c r="N303" s="21">
        <f t="shared" si="20"/>
        <v>6</v>
      </c>
    </row>
    <row r="304" spans="2:14" ht="18" customHeight="1" x14ac:dyDescent="0.25">
      <c r="B304" s="115">
        <f t="shared" si="21"/>
        <v>7</v>
      </c>
      <c r="C304" s="154" t="s">
        <v>58</v>
      </c>
      <c r="D304" s="698" t="s">
        <v>85</v>
      </c>
      <c r="E304" s="400" t="s">
        <v>66</v>
      </c>
      <c r="F304" s="117" t="s">
        <v>86</v>
      </c>
      <c r="G304" s="158" t="s">
        <v>100</v>
      </c>
      <c r="H304" s="151"/>
      <c r="I304" s="150"/>
      <c r="J304" s="159"/>
      <c r="K304" s="162" t="s">
        <v>88</v>
      </c>
      <c r="L304" s="716" t="s">
        <v>64</v>
      </c>
      <c r="M304" s="400" t="s">
        <v>16</v>
      </c>
      <c r="N304" s="21">
        <f t="shared" si="20"/>
        <v>7</v>
      </c>
    </row>
    <row r="305" spans="2:14" ht="18" customHeight="1" x14ac:dyDescent="0.25">
      <c r="B305" s="115">
        <f t="shared" si="21"/>
        <v>8</v>
      </c>
      <c r="C305" s="154" t="s">
        <v>58</v>
      </c>
      <c r="D305" s="400" t="s">
        <v>66</v>
      </c>
      <c r="E305" s="698" t="s">
        <v>85</v>
      </c>
      <c r="F305" s="117" t="s">
        <v>86</v>
      </c>
      <c r="G305" s="158" t="s">
        <v>98</v>
      </c>
      <c r="H305" s="151"/>
      <c r="I305" s="150"/>
      <c r="J305" s="159"/>
      <c r="K305" s="162" t="s">
        <v>88</v>
      </c>
      <c r="L305" s="715" t="s">
        <v>16</v>
      </c>
      <c r="M305" s="447" t="s">
        <v>64</v>
      </c>
      <c r="N305" s="21">
        <f t="shared" si="20"/>
        <v>8</v>
      </c>
    </row>
    <row r="306" spans="2:14" ht="18" customHeight="1" x14ac:dyDescent="0.25">
      <c r="B306" s="115">
        <f t="shared" si="21"/>
        <v>9</v>
      </c>
      <c r="C306" s="154" t="s">
        <v>58</v>
      </c>
      <c r="D306" s="698" t="s">
        <v>85</v>
      </c>
      <c r="E306" s="400" t="s">
        <v>66</v>
      </c>
      <c r="F306" s="117" t="s">
        <v>86</v>
      </c>
      <c r="G306" s="158" t="s">
        <v>101</v>
      </c>
      <c r="H306" s="151"/>
      <c r="I306" s="150"/>
      <c r="J306" s="159"/>
      <c r="K306" s="162" t="s">
        <v>88</v>
      </c>
      <c r="L306" s="715" t="s">
        <v>16</v>
      </c>
      <c r="M306" s="447" t="s">
        <v>64</v>
      </c>
      <c r="N306" s="21">
        <f t="shared" si="20"/>
        <v>9</v>
      </c>
    </row>
    <row r="307" spans="2:14" ht="18" customHeight="1" x14ac:dyDescent="0.25">
      <c r="B307" s="138">
        <f t="shared" si="21"/>
        <v>10</v>
      </c>
      <c r="C307" s="154" t="s">
        <v>58</v>
      </c>
      <c r="D307" s="698" t="s">
        <v>85</v>
      </c>
      <c r="E307" s="400" t="s">
        <v>66</v>
      </c>
      <c r="F307" s="117" t="s">
        <v>86</v>
      </c>
      <c r="G307" s="158" t="s">
        <v>104</v>
      </c>
      <c r="H307" s="152"/>
      <c r="I307" s="150"/>
      <c r="J307" s="159"/>
      <c r="K307" s="162" t="s">
        <v>88</v>
      </c>
      <c r="L307" s="716" t="s">
        <v>64</v>
      </c>
      <c r="M307" s="400" t="s">
        <v>16</v>
      </c>
      <c r="N307" s="21">
        <f t="shared" si="20"/>
        <v>10</v>
      </c>
    </row>
    <row r="308" spans="2:14" ht="18" customHeight="1" x14ac:dyDescent="0.25">
      <c r="B308" s="138">
        <f t="shared" si="21"/>
        <v>11</v>
      </c>
      <c r="C308" s="154" t="s">
        <v>58</v>
      </c>
      <c r="D308" s="698" t="s">
        <v>85</v>
      </c>
      <c r="E308" s="400" t="s">
        <v>66</v>
      </c>
      <c r="F308" s="117" t="s">
        <v>86</v>
      </c>
      <c r="G308" s="158" t="s">
        <v>95</v>
      </c>
      <c r="H308" s="151"/>
      <c r="I308" s="150"/>
      <c r="J308" s="159"/>
      <c r="K308" s="162" t="s">
        <v>88</v>
      </c>
      <c r="L308" s="716" t="s">
        <v>64</v>
      </c>
      <c r="M308" s="400" t="s">
        <v>16</v>
      </c>
      <c r="N308" s="21">
        <f t="shared" si="20"/>
        <v>11</v>
      </c>
    </row>
    <row r="309" spans="2:14" ht="18" customHeight="1" x14ac:dyDescent="0.25">
      <c r="B309" s="115">
        <f>B308+1</f>
        <v>12</v>
      </c>
      <c r="C309" s="154" t="s">
        <v>58</v>
      </c>
      <c r="D309" s="400" t="s">
        <v>66</v>
      </c>
      <c r="E309" s="698" t="s">
        <v>85</v>
      </c>
      <c r="F309" s="117" t="s">
        <v>86</v>
      </c>
      <c r="G309" s="158" t="s">
        <v>106</v>
      </c>
      <c r="H309" s="152"/>
      <c r="I309" s="150"/>
      <c r="J309" s="159"/>
      <c r="K309" s="162" t="s">
        <v>88</v>
      </c>
      <c r="L309" s="716" t="s">
        <v>64</v>
      </c>
      <c r="M309" s="400" t="s">
        <v>16</v>
      </c>
      <c r="N309" s="21">
        <f t="shared" si="20"/>
        <v>12</v>
      </c>
    </row>
    <row r="310" spans="2:14" ht="18" customHeight="1" x14ac:dyDescent="0.25">
      <c r="B310" s="115">
        <f t="shared" ref="B310:B333" si="22">B309+1</f>
        <v>13</v>
      </c>
      <c r="C310" s="154" t="s">
        <v>58</v>
      </c>
      <c r="D310" s="400" t="s">
        <v>66</v>
      </c>
      <c r="E310" s="698" t="s">
        <v>85</v>
      </c>
      <c r="F310" s="117" t="s">
        <v>86</v>
      </c>
      <c r="G310" s="158" t="s">
        <v>89</v>
      </c>
      <c r="H310" s="151"/>
      <c r="I310" s="150"/>
      <c r="J310" s="159"/>
      <c r="K310" s="162" t="s">
        <v>88</v>
      </c>
      <c r="L310" s="716" t="s">
        <v>64</v>
      </c>
      <c r="M310" s="400" t="s">
        <v>16</v>
      </c>
      <c r="N310" s="21">
        <f t="shared" si="20"/>
        <v>13</v>
      </c>
    </row>
    <row r="311" spans="2:14" ht="18" customHeight="1" x14ac:dyDescent="0.25">
      <c r="B311" s="115">
        <f t="shared" si="22"/>
        <v>14</v>
      </c>
      <c r="C311" s="154" t="s">
        <v>58</v>
      </c>
      <c r="D311" s="400" t="s">
        <v>66</v>
      </c>
      <c r="E311" s="698" t="s">
        <v>85</v>
      </c>
      <c r="F311" s="117" t="s">
        <v>86</v>
      </c>
      <c r="G311" s="158" t="s">
        <v>94</v>
      </c>
      <c r="H311" s="151"/>
      <c r="I311" s="150"/>
      <c r="J311" s="159"/>
      <c r="K311" s="162" t="s">
        <v>88</v>
      </c>
      <c r="L311" s="716" t="s">
        <v>64</v>
      </c>
      <c r="M311" s="400" t="s">
        <v>16</v>
      </c>
      <c r="N311" s="21">
        <f t="shared" si="20"/>
        <v>14</v>
      </c>
    </row>
    <row r="312" spans="2:14" ht="18" customHeight="1" x14ac:dyDescent="0.25">
      <c r="B312" s="115">
        <f t="shared" si="22"/>
        <v>15</v>
      </c>
      <c r="C312" s="154" t="s">
        <v>58</v>
      </c>
      <c r="D312" s="698" t="s">
        <v>85</v>
      </c>
      <c r="E312" s="400" t="s">
        <v>66</v>
      </c>
      <c r="F312" s="117" t="s">
        <v>86</v>
      </c>
      <c r="G312" s="158" t="s">
        <v>108</v>
      </c>
      <c r="H312" s="152"/>
      <c r="I312" s="150"/>
      <c r="J312" s="159"/>
      <c r="K312" s="162" t="s">
        <v>88</v>
      </c>
      <c r="L312" s="715" t="s">
        <v>16</v>
      </c>
      <c r="M312" s="447" t="s">
        <v>64</v>
      </c>
      <c r="N312" s="21">
        <f t="shared" si="20"/>
        <v>15</v>
      </c>
    </row>
    <row r="313" spans="2:14" ht="18" customHeight="1" x14ac:dyDescent="0.25">
      <c r="B313" s="115">
        <f t="shared" si="22"/>
        <v>16</v>
      </c>
      <c r="C313" s="154" t="s">
        <v>58</v>
      </c>
      <c r="D313" s="400" t="s">
        <v>66</v>
      </c>
      <c r="E313" s="698" t="s">
        <v>85</v>
      </c>
      <c r="F313" s="117" t="s">
        <v>86</v>
      </c>
      <c r="G313" s="158" t="s">
        <v>90</v>
      </c>
      <c r="H313" s="151"/>
      <c r="I313" s="150"/>
      <c r="J313" s="159"/>
      <c r="K313" s="162" t="s">
        <v>88</v>
      </c>
      <c r="L313" s="716" t="s">
        <v>64</v>
      </c>
      <c r="M313" s="400" t="s">
        <v>16</v>
      </c>
      <c r="N313" s="21">
        <f t="shared" si="20"/>
        <v>16</v>
      </c>
    </row>
    <row r="314" spans="2:14" ht="18" customHeight="1" x14ac:dyDescent="0.25">
      <c r="B314" s="115">
        <f t="shared" si="22"/>
        <v>17</v>
      </c>
      <c r="C314" s="154" t="s">
        <v>58</v>
      </c>
      <c r="D314" s="698" t="s">
        <v>85</v>
      </c>
      <c r="E314" s="400" t="s">
        <v>66</v>
      </c>
      <c r="F314" s="117" t="s">
        <v>86</v>
      </c>
      <c r="G314" s="158" t="s">
        <v>91</v>
      </c>
      <c r="H314" s="151"/>
      <c r="I314" s="150"/>
      <c r="J314" s="159"/>
      <c r="K314" s="162" t="s">
        <v>88</v>
      </c>
      <c r="L314" s="715" t="s">
        <v>16</v>
      </c>
      <c r="M314" s="447" t="s">
        <v>64</v>
      </c>
      <c r="N314" s="21">
        <f t="shared" si="20"/>
        <v>17</v>
      </c>
    </row>
    <row r="315" spans="2:14" ht="18" customHeight="1" x14ac:dyDescent="0.25">
      <c r="B315" s="138">
        <f t="shared" si="22"/>
        <v>18</v>
      </c>
      <c r="C315" s="685" t="s">
        <v>58</v>
      </c>
      <c r="D315" s="699" t="s">
        <v>85</v>
      </c>
      <c r="E315" s="399" t="s">
        <v>66</v>
      </c>
      <c r="F315" s="118" t="s">
        <v>86</v>
      </c>
      <c r="G315" s="700" t="s">
        <v>87</v>
      </c>
      <c r="H315" s="701"/>
      <c r="I315" s="702"/>
      <c r="J315" s="703"/>
      <c r="K315" s="600" t="s">
        <v>88</v>
      </c>
      <c r="L315" s="375" t="s">
        <v>16</v>
      </c>
      <c r="M315" s="425" t="s">
        <v>64</v>
      </c>
      <c r="N315" s="21">
        <f t="shared" si="20"/>
        <v>18</v>
      </c>
    </row>
    <row r="316" spans="2:14" ht="18" customHeight="1" x14ac:dyDescent="0.25">
      <c r="B316" s="134">
        <f t="shared" si="22"/>
        <v>19</v>
      </c>
      <c r="C316" s="154" t="s">
        <v>58</v>
      </c>
      <c r="D316" s="698" t="s">
        <v>85</v>
      </c>
      <c r="E316" s="400" t="s">
        <v>66</v>
      </c>
      <c r="F316" s="117" t="s">
        <v>86</v>
      </c>
      <c r="G316" s="158" t="s">
        <v>103</v>
      </c>
      <c r="H316" s="152"/>
      <c r="I316" s="150"/>
      <c r="J316" s="159"/>
      <c r="K316" s="162" t="s">
        <v>88</v>
      </c>
      <c r="L316" s="716" t="s">
        <v>64</v>
      </c>
      <c r="M316" s="400" t="s">
        <v>16</v>
      </c>
      <c r="N316" s="21">
        <f t="shared" si="20"/>
        <v>19</v>
      </c>
    </row>
    <row r="317" spans="2:14" ht="18" customHeight="1" x14ac:dyDescent="0.25">
      <c r="B317" s="115">
        <f t="shared" si="22"/>
        <v>20</v>
      </c>
      <c r="C317" s="154" t="s">
        <v>58</v>
      </c>
      <c r="D317" s="400" t="s">
        <v>66</v>
      </c>
      <c r="E317" s="698" t="s">
        <v>85</v>
      </c>
      <c r="F317" s="117" t="s">
        <v>86</v>
      </c>
      <c r="G317" s="158" t="s">
        <v>92</v>
      </c>
      <c r="H317" s="151"/>
      <c r="I317" s="150"/>
      <c r="J317" s="160"/>
      <c r="K317" s="162" t="s">
        <v>88</v>
      </c>
      <c r="L317" s="716" t="s">
        <v>64</v>
      </c>
      <c r="M317" s="400" t="s">
        <v>16</v>
      </c>
      <c r="N317" s="21">
        <f t="shared" si="20"/>
        <v>20</v>
      </c>
    </row>
    <row r="318" spans="2:14" ht="18" customHeight="1" x14ac:dyDescent="0.25">
      <c r="B318" s="104">
        <f t="shared" si="22"/>
        <v>21</v>
      </c>
      <c r="C318" s="154" t="s">
        <v>58</v>
      </c>
      <c r="D318" s="698" t="s">
        <v>85</v>
      </c>
      <c r="E318" s="400" t="s">
        <v>66</v>
      </c>
      <c r="F318" s="117" t="s">
        <v>86</v>
      </c>
      <c r="G318" s="158" t="s">
        <v>107</v>
      </c>
      <c r="H318" s="152"/>
      <c r="I318" s="150"/>
      <c r="J318" s="159"/>
      <c r="K318" s="162" t="s">
        <v>88</v>
      </c>
      <c r="L318" s="716" t="s">
        <v>64</v>
      </c>
      <c r="M318" s="400" t="s">
        <v>16</v>
      </c>
      <c r="N318" s="21">
        <f t="shared" si="20"/>
        <v>21</v>
      </c>
    </row>
    <row r="319" spans="2:14" ht="18" customHeight="1" thickBot="1" x14ac:dyDescent="0.3">
      <c r="B319" s="134">
        <f t="shared" si="22"/>
        <v>22</v>
      </c>
      <c r="C319" s="493" t="s">
        <v>58</v>
      </c>
      <c r="D319" s="722" t="s">
        <v>66</v>
      </c>
      <c r="E319" s="723" t="s">
        <v>85</v>
      </c>
      <c r="F319" s="180" t="s">
        <v>86</v>
      </c>
      <c r="G319" s="724" t="s">
        <v>99</v>
      </c>
      <c r="H319" s="725"/>
      <c r="I319" s="726"/>
      <c r="J319" s="727"/>
      <c r="K319" s="728" t="s">
        <v>88</v>
      </c>
      <c r="L319" s="729" t="s">
        <v>64</v>
      </c>
      <c r="M319" s="722" t="s">
        <v>16</v>
      </c>
      <c r="N319" s="21">
        <f t="shared" si="20"/>
        <v>22</v>
      </c>
    </row>
    <row r="320" spans="2:14" ht="18" customHeight="1" x14ac:dyDescent="0.25">
      <c r="B320" s="125">
        <f t="shared" si="22"/>
        <v>23</v>
      </c>
      <c r="C320" s="149" t="s">
        <v>58</v>
      </c>
      <c r="D320" s="122"/>
      <c r="E320" s="265"/>
      <c r="F320" s="281" t="s">
        <v>110</v>
      </c>
      <c r="G320" s="476" t="s">
        <v>388</v>
      </c>
      <c r="H320" s="705"/>
      <c r="I320" s="282"/>
      <c r="J320" s="706"/>
      <c r="K320" s="145" t="s">
        <v>73</v>
      </c>
      <c r="L320" s="704" t="s">
        <v>73</v>
      </c>
      <c r="M320" s="504" t="s">
        <v>64</v>
      </c>
      <c r="N320" s="40">
        <f>1</f>
        <v>1</v>
      </c>
    </row>
    <row r="321" spans="2:14" ht="18" customHeight="1" x14ac:dyDescent="0.25">
      <c r="B321" s="134">
        <f t="shared" si="22"/>
        <v>24</v>
      </c>
      <c r="C321" s="154" t="s">
        <v>58</v>
      </c>
      <c r="D321" s="107"/>
      <c r="E321" s="169"/>
      <c r="F321" s="686" t="s">
        <v>110</v>
      </c>
      <c r="G321" s="628" t="s">
        <v>389</v>
      </c>
      <c r="H321" s="707"/>
      <c r="I321" s="297"/>
      <c r="J321" s="708"/>
      <c r="K321" s="166" t="s">
        <v>63</v>
      </c>
      <c r="L321" s="733" t="s">
        <v>63</v>
      </c>
      <c r="M321" s="467" t="s">
        <v>152</v>
      </c>
      <c r="N321" s="21">
        <f t="shared" si="20"/>
        <v>2</v>
      </c>
    </row>
    <row r="322" spans="2:14" ht="18" customHeight="1" x14ac:dyDescent="0.25">
      <c r="B322" s="104">
        <f t="shared" si="22"/>
        <v>25</v>
      </c>
      <c r="C322" s="261" t="s">
        <v>58</v>
      </c>
      <c r="D322" s="425" t="s">
        <v>63</v>
      </c>
      <c r="E322" s="524" t="s">
        <v>152</v>
      </c>
      <c r="F322" s="118" t="s">
        <v>110</v>
      </c>
      <c r="G322" s="711" t="s">
        <v>267</v>
      </c>
      <c r="H322" s="713"/>
      <c r="I322" s="702"/>
      <c r="J322" s="712"/>
      <c r="K322" s="174" t="s">
        <v>152</v>
      </c>
      <c r="L322" s="714" t="s">
        <v>152</v>
      </c>
      <c r="M322" s="425" t="s">
        <v>73</v>
      </c>
      <c r="N322" s="21">
        <f t="shared" si="20"/>
        <v>3</v>
      </c>
    </row>
    <row r="323" spans="2:14" ht="18" customHeight="1" x14ac:dyDescent="0.25">
      <c r="B323" s="184">
        <f t="shared" si="22"/>
        <v>26</v>
      </c>
      <c r="C323" s="261" t="s">
        <v>58</v>
      </c>
      <c r="D323" s="505"/>
      <c r="E323" s="425"/>
      <c r="F323" s="117" t="s">
        <v>110</v>
      </c>
      <c r="G323" s="135" t="s">
        <v>390</v>
      </c>
      <c r="H323" s="90"/>
      <c r="I323" s="489"/>
      <c r="J323" s="489"/>
      <c r="K323" s="166" t="s">
        <v>63</v>
      </c>
      <c r="L323" s="171"/>
      <c r="M323" s="717"/>
      <c r="N323" s="21">
        <f t="shared" si="20"/>
        <v>4</v>
      </c>
    </row>
    <row r="324" spans="2:14" ht="18" customHeight="1" x14ac:dyDescent="0.25">
      <c r="B324" s="104">
        <f t="shared" si="22"/>
        <v>27</v>
      </c>
      <c r="C324" s="154" t="s">
        <v>58</v>
      </c>
      <c r="D324" s="676"/>
      <c r="E324" s="734"/>
      <c r="F324" s="686" t="s">
        <v>110</v>
      </c>
      <c r="G324" s="628" t="s">
        <v>391</v>
      </c>
      <c r="H324" s="707"/>
      <c r="I324" s="297"/>
      <c r="J324" s="708"/>
      <c r="K324" s="166" t="s">
        <v>64</v>
      </c>
      <c r="L324" s="733" t="s">
        <v>64</v>
      </c>
      <c r="M324" s="467" t="s">
        <v>73</v>
      </c>
      <c r="N324" s="21">
        <f t="shared" si="20"/>
        <v>5</v>
      </c>
    </row>
    <row r="325" spans="2:14" ht="18" customHeight="1" x14ac:dyDescent="0.25">
      <c r="B325" s="134">
        <f t="shared" si="22"/>
        <v>28</v>
      </c>
      <c r="C325" s="154" t="s">
        <v>58</v>
      </c>
      <c r="D325" s="676"/>
      <c r="E325" s="734"/>
      <c r="F325" s="686" t="s">
        <v>110</v>
      </c>
      <c r="G325" s="628" t="s">
        <v>384</v>
      </c>
      <c r="H325" s="707"/>
      <c r="I325" s="297"/>
      <c r="J325" s="708"/>
      <c r="K325" s="166" t="s">
        <v>63</v>
      </c>
      <c r="L325" s="733" t="s">
        <v>63</v>
      </c>
      <c r="M325" s="467" t="s">
        <v>152</v>
      </c>
      <c r="N325" s="21">
        <f t="shared" si="20"/>
        <v>6</v>
      </c>
    </row>
    <row r="326" spans="2:14" ht="18" customHeight="1" x14ac:dyDescent="0.25">
      <c r="B326" s="730">
        <f t="shared" si="22"/>
        <v>29</v>
      </c>
      <c r="C326" s="154" t="s">
        <v>58</v>
      </c>
      <c r="D326" s="676"/>
      <c r="E326" s="734"/>
      <c r="F326" s="686" t="s">
        <v>110</v>
      </c>
      <c r="G326" s="628" t="s">
        <v>383</v>
      </c>
      <c r="H326" s="707"/>
      <c r="I326" s="297"/>
      <c r="J326" s="708"/>
      <c r="K326" s="166" t="s">
        <v>63</v>
      </c>
      <c r="L326" s="733" t="s">
        <v>63</v>
      </c>
      <c r="M326" s="467" t="s">
        <v>73</v>
      </c>
      <c r="N326" s="21">
        <f t="shared" si="20"/>
        <v>7</v>
      </c>
    </row>
    <row r="327" spans="2:14" ht="18" customHeight="1" x14ac:dyDescent="0.25">
      <c r="B327" s="730">
        <f t="shared" si="22"/>
        <v>30</v>
      </c>
      <c r="C327" s="154" t="s">
        <v>58</v>
      </c>
      <c r="D327" s="676"/>
      <c r="E327" s="734"/>
      <c r="F327" s="686" t="s">
        <v>110</v>
      </c>
      <c r="G327" s="628" t="s">
        <v>385</v>
      </c>
      <c r="H327" s="707"/>
      <c r="I327" s="297"/>
      <c r="J327" s="708"/>
      <c r="K327" s="166" t="s">
        <v>63</v>
      </c>
      <c r="L327" s="733" t="s">
        <v>63</v>
      </c>
      <c r="M327" s="467" t="s">
        <v>152</v>
      </c>
      <c r="N327" s="21">
        <f t="shared" si="20"/>
        <v>8</v>
      </c>
    </row>
    <row r="328" spans="2:14" ht="18" customHeight="1" x14ac:dyDescent="0.25">
      <c r="B328" s="730">
        <f t="shared" si="22"/>
        <v>31</v>
      </c>
      <c r="C328" s="154" t="s">
        <v>58</v>
      </c>
      <c r="D328" s="676"/>
      <c r="E328" s="734"/>
      <c r="F328" s="686" t="s">
        <v>110</v>
      </c>
      <c r="G328" s="628" t="s">
        <v>386</v>
      </c>
      <c r="H328" s="707"/>
      <c r="I328" s="297"/>
      <c r="J328" s="708"/>
      <c r="K328" s="166" t="s">
        <v>64</v>
      </c>
      <c r="L328" s="733" t="s">
        <v>64</v>
      </c>
      <c r="M328" s="467" t="s">
        <v>73</v>
      </c>
      <c r="N328" s="21">
        <f t="shared" si="20"/>
        <v>9</v>
      </c>
    </row>
    <row r="329" spans="2:14" ht="18" customHeight="1" x14ac:dyDescent="0.25">
      <c r="B329" s="730">
        <f t="shared" si="22"/>
        <v>32</v>
      </c>
      <c r="C329" s="261" t="s">
        <v>58</v>
      </c>
      <c r="D329" s="505"/>
      <c r="E329" s="425"/>
      <c r="F329" s="117" t="s">
        <v>110</v>
      </c>
      <c r="G329" s="135" t="s">
        <v>392</v>
      </c>
      <c r="H329" s="90"/>
      <c r="I329" s="489"/>
      <c r="J329" s="489"/>
      <c r="K329" s="166" t="s">
        <v>63</v>
      </c>
      <c r="L329" s="171"/>
      <c r="M329" s="717"/>
      <c r="N329" s="21">
        <f t="shared" si="20"/>
        <v>10</v>
      </c>
    </row>
    <row r="330" spans="2:14" ht="18" customHeight="1" x14ac:dyDescent="0.25">
      <c r="B330" s="730">
        <f t="shared" si="22"/>
        <v>33</v>
      </c>
      <c r="C330" s="108" t="s">
        <v>58</v>
      </c>
      <c r="D330" s="400" t="s">
        <v>152</v>
      </c>
      <c r="E330" s="734" t="s">
        <v>63</v>
      </c>
      <c r="F330" s="117" t="s">
        <v>110</v>
      </c>
      <c r="G330" s="719" t="s">
        <v>268</v>
      </c>
      <c r="H330" s="152"/>
      <c r="I330" s="150"/>
      <c r="J330" s="720"/>
      <c r="K330" s="166" t="s">
        <v>73</v>
      </c>
      <c r="L330" s="721" t="s">
        <v>73</v>
      </c>
      <c r="M330" s="447" t="s">
        <v>152</v>
      </c>
      <c r="N330" s="21">
        <f t="shared" si="20"/>
        <v>11</v>
      </c>
    </row>
    <row r="331" spans="2:14" ht="18" customHeight="1" x14ac:dyDescent="0.25">
      <c r="B331" s="730">
        <f t="shared" si="22"/>
        <v>34</v>
      </c>
      <c r="C331" s="685" t="s">
        <v>58</v>
      </c>
      <c r="D331" s="264"/>
      <c r="E331" s="176"/>
      <c r="F331" s="355" t="s">
        <v>110</v>
      </c>
      <c r="G331" s="135" t="s">
        <v>387</v>
      </c>
      <c r="H331" s="709"/>
      <c r="I331" s="136"/>
      <c r="J331" s="710"/>
      <c r="K331" s="174" t="s">
        <v>63</v>
      </c>
      <c r="L331" s="718" t="s">
        <v>63</v>
      </c>
      <c r="M331" s="525" t="s">
        <v>152</v>
      </c>
      <c r="N331" s="21">
        <f t="shared" si="20"/>
        <v>12</v>
      </c>
    </row>
    <row r="332" spans="2:14" ht="18" customHeight="1" thickBot="1" x14ac:dyDescent="0.3">
      <c r="B332" s="238">
        <f t="shared" si="22"/>
        <v>35</v>
      </c>
      <c r="C332" s="109" t="s">
        <v>58</v>
      </c>
      <c r="D332" s="731"/>
      <c r="E332" s="418"/>
      <c r="F332" s="132" t="s">
        <v>110</v>
      </c>
      <c r="G332" s="191" t="s">
        <v>393</v>
      </c>
      <c r="H332" s="518"/>
      <c r="I332" s="519"/>
      <c r="J332" s="519"/>
      <c r="K332" s="172" t="s">
        <v>63</v>
      </c>
      <c r="L332" s="173"/>
      <c r="M332" s="732"/>
      <c r="N332" s="21">
        <f t="shared" si="20"/>
        <v>13</v>
      </c>
    </row>
    <row r="333" spans="2:14" ht="18" customHeight="1" x14ac:dyDescent="0.25">
      <c r="B333" s="134">
        <f t="shared" si="22"/>
        <v>36</v>
      </c>
      <c r="C333" s="316" t="s">
        <v>70</v>
      </c>
      <c r="D333" s="736" t="s">
        <v>60</v>
      </c>
      <c r="E333" s="737" t="s">
        <v>59</v>
      </c>
      <c r="F333" s="735" t="s">
        <v>307</v>
      </c>
      <c r="G333" s="423" t="s">
        <v>308</v>
      </c>
      <c r="H333" s="317"/>
      <c r="I333" s="318"/>
      <c r="J333" s="213"/>
      <c r="K333" s="685" t="s">
        <v>63</v>
      </c>
      <c r="L333" s="743" t="s">
        <v>116</v>
      </c>
      <c r="M333" s="744" t="s">
        <v>139</v>
      </c>
      <c r="N333" s="40">
        <f>1</f>
        <v>1</v>
      </c>
    </row>
    <row r="334" spans="2:14" ht="18" customHeight="1" x14ac:dyDescent="0.25">
      <c r="B334" s="115">
        <f>B333+1</f>
        <v>37</v>
      </c>
      <c r="C334" s="154" t="s">
        <v>70</v>
      </c>
      <c r="D334" s="738" t="s">
        <v>58</v>
      </c>
      <c r="E334" s="654" t="s">
        <v>59</v>
      </c>
      <c r="F334" s="289" t="s">
        <v>307</v>
      </c>
      <c r="G334" s="202" t="s">
        <v>309</v>
      </c>
      <c r="H334" s="203"/>
      <c r="I334" s="204"/>
      <c r="J334" s="205"/>
      <c r="K334" s="154" t="s">
        <v>63</v>
      </c>
      <c r="L334" s="745" t="s">
        <v>115</v>
      </c>
      <c r="M334" s="746" t="s">
        <v>88</v>
      </c>
      <c r="N334" s="21">
        <f t="shared" si="20"/>
        <v>2</v>
      </c>
    </row>
    <row r="335" spans="2:14" ht="18" customHeight="1" x14ac:dyDescent="0.25">
      <c r="B335" s="115">
        <f t="shared" ref="B335:B346" si="23">B334+1</f>
        <v>38</v>
      </c>
      <c r="C335" s="154" t="s">
        <v>60</v>
      </c>
      <c r="D335" s="739" t="s">
        <v>59</v>
      </c>
      <c r="E335" s="740" t="s">
        <v>70</v>
      </c>
      <c r="F335" s="289" t="s">
        <v>307</v>
      </c>
      <c r="G335" s="202" t="s">
        <v>310</v>
      </c>
      <c r="H335" s="203"/>
      <c r="I335" s="204"/>
      <c r="J335" s="205"/>
      <c r="K335" s="756" t="s">
        <v>63</v>
      </c>
      <c r="L335" s="747" t="s">
        <v>63</v>
      </c>
      <c r="M335" s="746" t="s">
        <v>116</v>
      </c>
      <c r="N335" s="21">
        <f t="shared" si="20"/>
        <v>3</v>
      </c>
    </row>
    <row r="336" spans="2:14" ht="18" customHeight="1" x14ac:dyDescent="0.25">
      <c r="B336" s="115">
        <f t="shared" si="23"/>
        <v>39</v>
      </c>
      <c r="C336" s="154" t="s">
        <v>70</v>
      </c>
      <c r="D336" s="738" t="s">
        <v>59</v>
      </c>
      <c r="E336" s="740" t="s">
        <v>58</v>
      </c>
      <c r="F336" s="289" t="s">
        <v>307</v>
      </c>
      <c r="G336" s="202" t="s">
        <v>311</v>
      </c>
      <c r="H336" s="203"/>
      <c r="I336" s="204"/>
      <c r="J336" s="205"/>
      <c r="K336" s="756" t="s">
        <v>115</v>
      </c>
      <c r="L336" s="748" t="s">
        <v>115</v>
      </c>
      <c r="M336" s="746" t="s">
        <v>139</v>
      </c>
      <c r="N336" s="21">
        <f t="shared" si="20"/>
        <v>4</v>
      </c>
    </row>
    <row r="337" spans="2:14" ht="18" customHeight="1" x14ac:dyDescent="0.25">
      <c r="B337" s="115">
        <f t="shared" si="23"/>
        <v>40</v>
      </c>
      <c r="C337" s="154" t="s">
        <v>70</v>
      </c>
      <c r="D337" s="738" t="s">
        <v>58</v>
      </c>
      <c r="E337" s="740" t="s">
        <v>59</v>
      </c>
      <c r="F337" s="289" t="s">
        <v>307</v>
      </c>
      <c r="G337" s="202" t="s">
        <v>312</v>
      </c>
      <c r="H337" s="203"/>
      <c r="I337" s="204"/>
      <c r="J337" s="206"/>
      <c r="K337" s="154" t="s">
        <v>63</v>
      </c>
      <c r="L337" s="747" t="s">
        <v>139</v>
      </c>
      <c r="M337" s="746" t="s">
        <v>116</v>
      </c>
      <c r="N337" s="21">
        <f t="shared" si="20"/>
        <v>5</v>
      </c>
    </row>
    <row r="338" spans="2:14" ht="18" customHeight="1" x14ac:dyDescent="0.25">
      <c r="B338" s="115">
        <f t="shared" si="23"/>
        <v>41</v>
      </c>
      <c r="C338" s="751" t="s">
        <v>70</v>
      </c>
      <c r="D338" s="741" t="s">
        <v>70</v>
      </c>
      <c r="E338" s="740" t="s">
        <v>58</v>
      </c>
      <c r="F338" s="289" t="s">
        <v>307</v>
      </c>
      <c r="G338" s="202" t="s">
        <v>313</v>
      </c>
      <c r="H338" s="203"/>
      <c r="I338" s="204"/>
      <c r="J338" s="206"/>
      <c r="K338" s="154" t="s">
        <v>115</v>
      </c>
      <c r="L338" s="747" t="s">
        <v>88</v>
      </c>
      <c r="M338" s="746" t="s">
        <v>63</v>
      </c>
      <c r="N338" s="21">
        <f t="shared" si="20"/>
        <v>6</v>
      </c>
    </row>
    <row r="339" spans="2:14" ht="18" customHeight="1" x14ac:dyDescent="0.25">
      <c r="B339" s="115">
        <f t="shared" si="23"/>
        <v>42</v>
      </c>
      <c r="C339" s="154" t="s">
        <v>60</v>
      </c>
      <c r="D339" s="742" t="s">
        <v>70</v>
      </c>
      <c r="E339" s="740" t="s">
        <v>59</v>
      </c>
      <c r="F339" s="289" t="s">
        <v>307</v>
      </c>
      <c r="G339" s="202" t="s">
        <v>314</v>
      </c>
      <c r="H339" s="203"/>
      <c r="I339" s="204"/>
      <c r="J339" s="205"/>
      <c r="K339" s="756" t="s">
        <v>115</v>
      </c>
      <c r="L339" s="748" t="s">
        <v>115</v>
      </c>
      <c r="M339" s="746" t="s">
        <v>88</v>
      </c>
      <c r="N339" s="21">
        <f t="shared" si="20"/>
        <v>7</v>
      </c>
    </row>
    <row r="340" spans="2:14" ht="18" customHeight="1" x14ac:dyDescent="0.25">
      <c r="B340" s="115">
        <f t="shared" si="23"/>
        <v>43</v>
      </c>
      <c r="C340" s="154" t="s">
        <v>70</v>
      </c>
      <c r="D340" s="738" t="s">
        <v>58</v>
      </c>
      <c r="E340" s="740" t="s">
        <v>59</v>
      </c>
      <c r="F340" s="289" t="s">
        <v>307</v>
      </c>
      <c r="G340" s="202" t="s">
        <v>315</v>
      </c>
      <c r="H340" s="203"/>
      <c r="I340" s="204"/>
      <c r="J340" s="205"/>
      <c r="K340" s="756" t="s">
        <v>115</v>
      </c>
      <c r="L340" s="749" t="s">
        <v>116</v>
      </c>
      <c r="M340" s="750" t="s">
        <v>115</v>
      </c>
      <c r="N340" s="21">
        <f t="shared" si="20"/>
        <v>8</v>
      </c>
    </row>
    <row r="341" spans="2:14" ht="18" customHeight="1" x14ac:dyDescent="0.25">
      <c r="B341" s="115">
        <f t="shared" si="23"/>
        <v>44</v>
      </c>
      <c r="C341" s="154" t="s">
        <v>58</v>
      </c>
      <c r="D341" s="738" t="s">
        <v>70</v>
      </c>
      <c r="E341" s="740" t="s">
        <v>59</v>
      </c>
      <c r="F341" s="289" t="s">
        <v>307</v>
      </c>
      <c r="G341" s="202" t="s">
        <v>316</v>
      </c>
      <c r="H341" s="203"/>
      <c r="I341" s="204"/>
      <c r="J341" s="205"/>
      <c r="K341" s="756" t="s">
        <v>88</v>
      </c>
      <c r="L341" s="745" t="s">
        <v>88</v>
      </c>
      <c r="M341" s="746" t="s">
        <v>116</v>
      </c>
      <c r="N341" s="21">
        <f t="shared" si="20"/>
        <v>9</v>
      </c>
    </row>
    <row r="342" spans="2:14" ht="18" customHeight="1" x14ac:dyDescent="0.25">
      <c r="B342" s="115">
        <f t="shared" si="23"/>
        <v>45</v>
      </c>
      <c r="C342" s="154" t="s">
        <v>70</v>
      </c>
      <c r="D342" s="738" t="s">
        <v>58</v>
      </c>
      <c r="E342" s="740" t="s">
        <v>59</v>
      </c>
      <c r="F342" s="289" t="s">
        <v>307</v>
      </c>
      <c r="G342" s="202" t="s">
        <v>317</v>
      </c>
      <c r="H342" s="203"/>
      <c r="I342" s="204"/>
      <c r="J342" s="205"/>
      <c r="K342" s="154" t="s">
        <v>63</v>
      </c>
      <c r="L342" s="747" t="s">
        <v>139</v>
      </c>
      <c r="M342" s="746" t="s">
        <v>116</v>
      </c>
      <c r="N342" s="21">
        <f t="shared" si="20"/>
        <v>10</v>
      </c>
    </row>
    <row r="343" spans="2:14" ht="18" customHeight="1" x14ac:dyDescent="0.25">
      <c r="B343" s="115">
        <f t="shared" si="23"/>
        <v>46</v>
      </c>
      <c r="C343" s="154" t="s">
        <v>70</v>
      </c>
      <c r="D343" s="738" t="s">
        <v>58</v>
      </c>
      <c r="E343" s="740" t="s">
        <v>59</v>
      </c>
      <c r="F343" s="289" t="s">
        <v>307</v>
      </c>
      <c r="G343" s="202" t="s">
        <v>318</v>
      </c>
      <c r="H343" s="203"/>
      <c r="I343" s="204"/>
      <c r="J343" s="205"/>
      <c r="K343" s="154" t="s">
        <v>115</v>
      </c>
      <c r="L343" s="747" t="s">
        <v>139</v>
      </c>
      <c r="M343" s="746" t="s">
        <v>88</v>
      </c>
      <c r="N343" s="21">
        <f t="shared" si="20"/>
        <v>11</v>
      </c>
    </row>
    <row r="344" spans="2:14" ht="18" customHeight="1" x14ac:dyDescent="0.25">
      <c r="B344" s="115">
        <f t="shared" si="23"/>
        <v>47</v>
      </c>
      <c r="C344" s="154" t="s">
        <v>70</v>
      </c>
      <c r="D344" s="738" t="s">
        <v>59</v>
      </c>
      <c r="E344" s="740" t="s">
        <v>58</v>
      </c>
      <c r="F344" s="289" t="s">
        <v>307</v>
      </c>
      <c r="G344" s="202" t="s">
        <v>319</v>
      </c>
      <c r="H344" s="203"/>
      <c r="I344" s="204"/>
      <c r="J344" s="205"/>
      <c r="K344" s="756" t="s">
        <v>63</v>
      </c>
      <c r="L344" s="747" t="s">
        <v>139</v>
      </c>
      <c r="M344" s="746" t="s">
        <v>63</v>
      </c>
      <c r="N344" s="21">
        <f t="shared" si="20"/>
        <v>12</v>
      </c>
    </row>
    <row r="345" spans="2:14" ht="18" customHeight="1" thickBot="1" x14ac:dyDescent="0.3">
      <c r="B345" s="116">
        <f t="shared" si="23"/>
        <v>48</v>
      </c>
      <c r="C345" s="751" t="s">
        <v>70</v>
      </c>
      <c r="D345" s="741" t="s">
        <v>70</v>
      </c>
      <c r="E345" s="740" t="s">
        <v>60</v>
      </c>
      <c r="F345" s="289" t="s">
        <v>307</v>
      </c>
      <c r="G345" s="202" t="s">
        <v>320</v>
      </c>
      <c r="H345" s="203"/>
      <c r="I345" s="204"/>
      <c r="J345" s="205"/>
      <c r="K345" s="154" t="s">
        <v>63</v>
      </c>
      <c r="L345" s="745" t="s">
        <v>115</v>
      </c>
      <c r="M345" s="746" t="s">
        <v>88</v>
      </c>
      <c r="N345" s="21">
        <f t="shared" si="20"/>
        <v>13</v>
      </c>
    </row>
    <row r="346" spans="2:14" ht="18" customHeight="1" x14ac:dyDescent="0.25">
      <c r="B346" s="103">
        <f t="shared" si="23"/>
        <v>49</v>
      </c>
      <c r="C346" s="129" t="s">
        <v>70</v>
      </c>
      <c r="D346" s="421" t="s">
        <v>66</v>
      </c>
      <c r="E346" s="398" t="s">
        <v>69</v>
      </c>
      <c r="F346" s="266" t="s">
        <v>225</v>
      </c>
      <c r="G346" s="267" t="s">
        <v>226</v>
      </c>
      <c r="H346" s="268"/>
      <c r="I346" s="268"/>
      <c r="J346" s="268"/>
      <c r="K346" s="129" t="s">
        <v>88</v>
      </c>
      <c r="L346" s="485" t="s">
        <v>65</v>
      </c>
      <c r="M346" s="421" t="s">
        <v>139</v>
      </c>
      <c r="N346" s="40">
        <f>1</f>
        <v>1</v>
      </c>
    </row>
    <row r="347" spans="2:14" ht="18" customHeight="1" x14ac:dyDescent="0.25">
      <c r="B347" s="115">
        <f>B346+1</f>
        <v>50</v>
      </c>
      <c r="C347" s="261" t="s">
        <v>70</v>
      </c>
      <c r="D347" s="447" t="s">
        <v>66</v>
      </c>
      <c r="E347" s="399" t="s">
        <v>69</v>
      </c>
      <c r="F347" s="257" t="s">
        <v>225</v>
      </c>
      <c r="G347" s="269" t="s">
        <v>227</v>
      </c>
      <c r="H347" s="270"/>
      <c r="I347" s="270"/>
      <c r="J347" s="270"/>
      <c r="K347" s="108" t="s">
        <v>88</v>
      </c>
      <c r="L347" s="447" t="s">
        <v>63</v>
      </c>
      <c r="M347" s="399" t="s">
        <v>73</v>
      </c>
      <c r="N347" s="21">
        <f t="shared" ref="N347:N350" si="24">N346+1</f>
        <v>2</v>
      </c>
    </row>
    <row r="348" spans="2:14" ht="18" customHeight="1" x14ac:dyDescent="0.25">
      <c r="B348" s="138">
        <f t="shared" ref="B348" si="25">B347+1</f>
        <v>51</v>
      </c>
      <c r="C348" s="261" t="s">
        <v>70</v>
      </c>
      <c r="D348" s="425" t="s">
        <v>66</v>
      </c>
      <c r="E348" s="399" t="s">
        <v>69</v>
      </c>
      <c r="F348" s="257" t="s">
        <v>225</v>
      </c>
      <c r="G348" s="275" t="s">
        <v>228</v>
      </c>
      <c r="H348" s="276"/>
      <c r="I348" s="276"/>
      <c r="J348" s="276"/>
      <c r="K348" s="108" t="s">
        <v>88</v>
      </c>
      <c r="L348" s="447" t="s">
        <v>63</v>
      </c>
      <c r="M348" s="399" t="s">
        <v>73</v>
      </c>
      <c r="N348" s="21">
        <f t="shared" si="24"/>
        <v>3</v>
      </c>
    </row>
    <row r="349" spans="2:14" ht="18" customHeight="1" x14ac:dyDescent="0.25">
      <c r="B349" s="134">
        <f>B348+1</f>
        <v>52</v>
      </c>
      <c r="C349" s="600" t="s">
        <v>60</v>
      </c>
      <c r="D349" s="425" t="s">
        <v>59</v>
      </c>
      <c r="E349" s="753" t="s">
        <v>60</v>
      </c>
      <c r="F349" s="174" t="s">
        <v>225</v>
      </c>
      <c r="G349" s="273" t="s">
        <v>229</v>
      </c>
      <c r="H349" s="274"/>
      <c r="I349" s="274"/>
      <c r="J349" s="274"/>
      <c r="K349" s="108" t="s">
        <v>88</v>
      </c>
      <c r="L349" s="399" t="s">
        <v>73</v>
      </c>
      <c r="M349" s="425" t="s">
        <v>16</v>
      </c>
      <c r="N349" s="21">
        <f t="shared" si="24"/>
        <v>4</v>
      </c>
    </row>
    <row r="350" spans="2:14" ht="18" customHeight="1" thickBot="1" x14ac:dyDescent="0.3">
      <c r="B350" s="116">
        <f>B349+1</f>
        <v>53</v>
      </c>
      <c r="C350" s="752" t="s">
        <v>60</v>
      </c>
      <c r="D350" s="418" t="s">
        <v>59</v>
      </c>
      <c r="E350" s="754" t="s">
        <v>60</v>
      </c>
      <c r="F350" s="277" t="s">
        <v>225</v>
      </c>
      <c r="G350" s="278" t="s">
        <v>230</v>
      </c>
      <c r="H350" s="271"/>
      <c r="I350" s="271"/>
      <c r="J350" s="271"/>
      <c r="K350" s="109" t="s">
        <v>88</v>
      </c>
      <c r="L350" s="755" t="s">
        <v>73</v>
      </c>
      <c r="M350" s="449" t="s">
        <v>16</v>
      </c>
      <c r="N350" s="21">
        <f t="shared" si="24"/>
        <v>5</v>
      </c>
    </row>
    <row r="351" spans="2:14" ht="18" customHeight="1" x14ac:dyDescent="0.25">
      <c r="B351" s="41"/>
      <c r="C351" s="81"/>
      <c r="D351" s="81"/>
      <c r="E351" s="52"/>
      <c r="F351" s="83"/>
      <c r="G351" s="80"/>
      <c r="H351" s="84"/>
      <c r="I351" s="84"/>
      <c r="J351" s="84"/>
      <c r="K351" s="52"/>
      <c r="L351" s="52"/>
      <c r="M351" s="52"/>
      <c r="N351" s="21"/>
    </row>
    <row r="352" spans="2:14" ht="18" customHeight="1" thickBot="1" x14ac:dyDescent="0.3"/>
    <row r="353" spans="1:14" ht="18" customHeight="1" thickBot="1" x14ac:dyDescent="0.35">
      <c r="B353" s="24"/>
      <c r="C353" s="25"/>
      <c r="D353" s="39"/>
      <c r="E353" s="1" t="s">
        <v>23</v>
      </c>
      <c r="F353" s="26"/>
      <c r="G353" s="39"/>
      <c r="H353" s="26"/>
      <c r="I353" s="26"/>
      <c r="J353" s="2"/>
      <c r="K353" s="2"/>
      <c r="L353" s="27"/>
      <c r="M353" s="28"/>
    </row>
    <row r="354" spans="1:14" ht="18" customHeight="1" thickBot="1" x14ac:dyDescent="0.35">
      <c r="B354" s="3" t="s">
        <v>0</v>
      </c>
      <c r="C354" s="6"/>
      <c r="D354" s="7" t="s">
        <v>6</v>
      </c>
      <c r="E354" s="29"/>
      <c r="F354" s="30" t="s">
        <v>1</v>
      </c>
      <c r="G354" s="31"/>
      <c r="H354" s="32" t="s">
        <v>2</v>
      </c>
      <c r="I354" s="32"/>
      <c r="J354" s="33"/>
      <c r="K354" s="6"/>
      <c r="L354" s="7" t="s">
        <v>24</v>
      </c>
      <c r="M354" s="29"/>
    </row>
    <row r="355" spans="1:14" ht="18" customHeight="1" thickBot="1" x14ac:dyDescent="0.35">
      <c r="B355" s="65" t="s">
        <v>3</v>
      </c>
      <c r="C355" s="66" t="s">
        <v>7</v>
      </c>
      <c r="D355" s="66" t="s">
        <v>8</v>
      </c>
      <c r="E355" s="67" t="s">
        <v>9</v>
      </c>
      <c r="F355" s="68" t="s">
        <v>4</v>
      </c>
      <c r="G355" s="61"/>
      <c r="H355" s="62"/>
      <c r="I355" s="63"/>
      <c r="J355" s="64"/>
      <c r="K355" s="66" t="s">
        <v>7</v>
      </c>
      <c r="L355" s="66" t="s">
        <v>8</v>
      </c>
      <c r="M355" s="67" t="s">
        <v>9</v>
      </c>
    </row>
    <row r="356" spans="1:14" ht="18" customHeight="1" x14ac:dyDescent="0.25">
      <c r="A356" s="310"/>
      <c r="B356" s="113">
        <f>1</f>
        <v>1</v>
      </c>
      <c r="C356" s="108" t="s">
        <v>60</v>
      </c>
      <c r="D356" s="477" t="s">
        <v>41</v>
      </c>
      <c r="E356" s="478" t="s">
        <v>42</v>
      </c>
      <c r="F356" s="281" t="s">
        <v>346</v>
      </c>
      <c r="G356" s="476" t="s">
        <v>43</v>
      </c>
      <c r="H356" s="311"/>
      <c r="I356" s="312"/>
      <c r="J356" s="313"/>
      <c r="K356" s="108" t="s">
        <v>78</v>
      </c>
      <c r="L356" s="478" t="s">
        <v>45</v>
      </c>
      <c r="M356" s="446" t="s">
        <v>46</v>
      </c>
      <c r="N356" s="40">
        <f>1</f>
        <v>1</v>
      </c>
    </row>
    <row r="357" spans="1:14" ht="18" customHeight="1" x14ac:dyDescent="0.25">
      <c r="B357" s="114">
        <f>B356+1</f>
        <v>2</v>
      </c>
      <c r="C357" s="108" t="s">
        <v>60</v>
      </c>
      <c r="D357" s="479" t="s">
        <v>41</v>
      </c>
      <c r="E357" s="480" t="s">
        <v>42</v>
      </c>
      <c r="F357" s="305" t="s">
        <v>346</v>
      </c>
      <c r="G357" s="133" t="s">
        <v>47</v>
      </c>
      <c r="H357" s="93"/>
      <c r="I357" s="314"/>
      <c r="J357" s="315"/>
      <c r="K357" s="108" t="s">
        <v>78</v>
      </c>
      <c r="L357" s="480" t="s">
        <v>45</v>
      </c>
      <c r="M357" s="448" t="s">
        <v>46</v>
      </c>
      <c r="N357" s="21">
        <f t="shared" ref="N357:N373" si="26">N356+1</f>
        <v>2</v>
      </c>
    </row>
    <row r="358" spans="1:14" ht="18" customHeight="1" x14ac:dyDescent="0.25">
      <c r="B358" s="115">
        <f>B357+1</f>
        <v>3</v>
      </c>
      <c r="C358" s="108" t="s">
        <v>60</v>
      </c>
      <c r="D358" s="479" t="s">
        <v>41</v>
      </c>
      <c r="E358" s="480" t="s">
        <v>42</v>
      </c>
      <c r="F358" s="305" t="s">
        <v>346</v>
      </c>
      <c r="G358" s="133" t="s">
        <v>48</v>
      </c>
      <c r="H358" s="93"/>
      <c r="I358" s="314"/>
      <c r="J358" s="315"/>
      <c r="K358" s="108" t="s">
        <v>78</v>
      </c>
      <c r="L358" s="480" t="s">
        <v>45</v>
      </c>
      <c r="M358" s="448" t="s">
        <v>46</v>
      </c>
      <c r="N358" s="21">
        <f t="shared" si="26"/>
        <v>3</v>
      </c>
    </row>
    <row r="359" spans="1:14" ht="18" customHeight="1" x14ac:dyDescent="0.25">
      <c r="B359" s="115">
        <f t="shared" ref="B359:B380" si="27">B358+1</f>
        <v>4</v>
      </c>
      <c r="C359" s="108" t="s">
        <v>60</v>
      </c>
      <c r="D359" s="479" t="s">
        <v>41</v>
      </c>
      <c r="E359" s="480" t="s">
        <v>42</v>
      </c>
      <c r="F359" s="305" t="s">
        <v>346</v>
      </c>
      <c r="G359" s="133" t="s">
        <v>49</v>
      </c>
      <c r="H359" s="93"/>
      <c r="I359" s="314"/>
      <c r="J359" s="315"/>
      <c r="K359" s="108" t="s">
        <v>78</v>
      </c>
      <c r="L359" s="480" t="s">
        <v>45</v>
      </c>
      <c r="M359" s="448" t="s">
        <v>46</v>
      </c>
      <c r="N359" s="21">
        <f t="shared" si="26"/>
        <v>4</v>
      </c>
    </row>
    <row r="360" spans="1:14" ht="18" customHeight="1" thickBot="1" x14ac:dyDescent="0.3">
      <c r="B360" s="116">
        <f t="shared" si="27"/>
        <v>5</v>
      </c>
      <c r="C360" s="493" t="s">
        <v>70</v>
      </c>
      <c r="D360" s="481" t="s">
        <v>42</v>
      </c>
      <c r="E360" s="482" t="s">
        <v>51</v>
      </c>
      <c r="F360" s="305" t="s">
        <v>346</v>
      </c>
      <c r="G360" s="133" t="s">
        <v>52</v>
      </c>
      <c r="H360" s="93"/>
      <c r="I360" s="314"/>
      <c r="J360" s="89"/>
      <c r="K360" s="494" t="s">
        <v>115</v>
      </c>
      <c r="L360" s="483" t="s">
        <v>44</v>
      </c>
      <c r="M360" s="484" t="s">
        <v>54</v>
      </c>
      <c r="N360" s="21">
        <f t="shared" si="26"/>
        <v>5</v>
      </c>
    </row>
    <row r="361" spans="1:14" ht="18" customHeight="1" x14ac:dyDescent="0.25">
      <c r="B361" s="128">
        <f t="shared" si="27"/>
        <v>6</v>
      </c>
      <c r="C361" s="108" t="s">
        <v>60</v>
      </c>
      <c r="D361" s="491"/>
      <c r="E361" s="421"/>
      <c r="F361" s="119" t="s">
        <v>76</v>
      </c>
      <c r="G361" s="476" t="s">
        <v>347</v>
      </c>
      <c r="H361" s="85"/>
      <c r="I361" s="130"/>
      <c r="J361" s="131"/>
      <c r="K361" s="129" t="s">
        <v>78</v>
      </c>
      <c r="L361" s="485"/>
      <c r="M361" s="421"/>
      <c r="N361" s="40">
        <f>1</f>
        <v>1</v>
      </c>
    </row>
    <row r="362" spans="1:14" ht="18" customHeight="1" x14ac:dyDescent="0.25">
      <c r="B362" s="115">
        <f t="shared" si="27"/>
        <v>7</v>
      </c>
      <c r="C362" s="108" t="s">
        <v>60</v>
      </c>
      <c r="D362" s="492"/>
      <c r="E362" s="425"/>
      <c r="F362" s="118" t="s">
        <v>76</v>
      </c>
      <c r="G362" s="135" t="s">
        <v>77</v>
      </c>
      <c r="H362" s="90"/>
      <c r="I362" s="489"/>
      <c r="J362" s="490"/>
      <c r="K362" s="261" t="s">
        <v>78</v>
      </c>
      <c r="L362" s="487"/>
      <c r="M362" s="425"/>
      <c r="N362" s="21">
        <f t="shared" si="26"/>
        <v>2</v>
      </c>
    </row>
    <row r="363" spans="1:14" ht="18" customHeight="1" x14ac:dyDescent="0.25">
      <c r="B363" s="138">
        <f>B362+1</f>
        <v>8</v>
      </c>
      <c r="C363" s="108" t="s">
        <v>60</v>
      </c>
      <c r="D363" s="495" t="s">
        <v>74</v>
      </c>
      <c r="E363" s="447" t="s">
        <v>75</v>
      </c>
      <c r="F363" s="117" t="s">
        <v>76</v>
      </c>
      <c r="G363" s="133" t="s">
        <v>83</v>
      </c>
      <c r="H363" s="94"/>
      <c r="I363" s="96"/>
      <c r="J363" s="112"/>
      <c r="K363" s="108" t="s">
        <v>78</v>
      </c>
      <c r="L363" s="486" t="s">
        <v>79</v>
      </c>
      <c r="M363" s="447" t="s">
        <v>80</v>
      </c>
      <c r="N363" s="21">
        <f>N362+1</f>
        <v>3</v>
      </c>
    </row>
    <row r="364" spans="1:14" ht="18" customHeight="1" x14ac:dyDescent="0.25">
      <c r="B364" s="134">
        <f t="shared" si="27"/>
        <v>9</v>
      </c>
      <c r="C364" s="108" t="s">
        <v>60</v>
      </c>
      <c r="D364" s="492" t="s">
        <v>74</v>
      </c>
      <c r="E364" s="425" t="s">
        <v>75</v>
      </c>
      <c r="F364" s="118" t="s">
        <v>76</v>
      </c>
      <c r="G364" s="135" t="s">
        <v>81</v>
      </c>
      <c r="H364" s="90"/>
      <c r="I364" s="489"/>
      <c r="J364" s="490"/>
      <c r="K364" s="261" t="s">
        <v>78</v>
      </c>
      <c r="L364" s="487" t="s">
        <v>79</v>
      </c>
      <c r="M364" s="425" t="s">
        <v>80</v>
      </c>
      <c r="N364" s="21">
        <f t="shared" si="26"/>
        <v>4</v>
      </c>
    </row>
    <row r="365" spans="1:14" ht="18" customHeight="1" thickBot="1" x14ac:dyDescent="0.3">
      <c r="B365" s="116">
        <f t="shared" si="27"/>
        <v>10</v>
      </c>
      <c r="C365" s="108" t="s">
        <v>60</v>
      </c>
      <c r="D365" s="425" t="s">
        <v>74</v>
      </c>
      <c r="E365" s="425" t="s">
        <v>75</v>
      </c>
      <c r="F365" s="117" t="s">
        <v>76</v>
      </c>
      <c r="G365" s="135" t="s">
        <v>82</v>
      </c>
      <c r="H365" s="90"/>
      <c r="I365" s="140"/>
      <c r="J365" s="141"/>
      <c r="K365" s="109" t="s">
        <v>78</v>
      </c>
      <c r="L365" s="487" t="s">
        <v>79</v>
      </c>
      <c r="M365" s="425" t="s">
        <v>80</v>
      </c>
      <c r="N365" s="21">
        <f t="shared" si="26"/>
        <v>5</v>
      </c>
    </row>
    <row r="366" spans="1:14" ht="18" customHeight="1" thickBot="1" x14ac:dyDescent="0.3">
      <c r="B366" s="170">
        <f t="shared" si="27"/>
        <v>11</v>
      </c>
      <c r="C366" s="149" t="s">
        <v>60</v>
      </c>
      <c r="D366" s="511" t="s">
        <v>70</v>
      </c>
      <c r="E366" s="398" t="s">
        <v>59</v>
      </c>
      <c r="F366" s="119" t="s">
        <v>254</v>
      </c>
      <c r="G366" s="501" t="s">
        <v>255</v>
      </c>
      <c r="H366" s="97"/>
      <c r="I366" s="282"/>
      <c r="J366" s="126"/>
      <c r="K366" s="502" t="s">
        <v>115</v>
      </c>
      <c r="L366" s="398" t="s">
        <v>68</v>
      </c>
      <c r="M366" s="514" t="s">
        <v>16</v>
      </c>
      <c r="N366" s="40">
        <f>1</f>
        <v>1</v>
      </c>
    </row>
    <row r="367" spans="1:14" ht="18" customHeight="1" x14ac:dyDescent="0.25">
      <c r="B367" s="138">
        <f t="shared" si="27"/>
        <v>12</v>
      </c>
      <c r="C367" s="154" t="s">
        <v>60</v>
      </c>
      <c r="D367" s="505"/>
      <c r="E367" s="425"/>
      <c r="F367" s="118" t="s">
        <v>254</v>
      </c>
      <c r="G367" s="501" t="s">
        <v>443</v>
      </c>
      <c r="H367" s="90"/>
      <c r="I367" s="489"/>
      <c r="J367" s="490"/>
      <c r="K367" s="188" t="s">
        <v>115</v>
      </c>
      <c r="L367" s="487"/>
      <c r="M367" s="506"/>
      <c r="N367" s="21">
        <f t="shared" ref="N367:N369" si="28">N366+1</f>
        <v>2</v>
      </c>
    </row>
    <row r="368" spans="1:14" ht="18" customHeight="1" x14ac:dyDescent="0.25">
      <c r="B368" s="138">
        <f t="shared" si="27"/>
        <v>13</v>
      </c>
      <c r="C368" s="154" t="s">
        <v>60</v>
      </c>
      <c r="D368" s="505"/>
      <c r="E368" s="425"/>
      <c r="F368" s="118" t="s">
        <v>254</v>
      </c>
      <c r="G368" s="840" t="s">
        <v>444</v>
      </c>
      <c r="H368" s="90"/>
      <c r="I368" s="489"/>
      <c r="J368" s="490"/>
      <c r="K368" s="188" t="s">
        <v>115</v>
      </c>
      <c r="L368" s="487"/>
      <c r="M368" s="506"/>
      <c r="N368" s="21">
        <f t="shared" si="28"/>
        <v>3</v>
      </c>
    </row>
    <row r="369" spans="2:14" ht="18" customHeight="1" x14ac:dyDescent="0.25">
      <c r="B369" s="138">
        <f t="shared" si="27"/>
        <v>14</v>
      </c>
      <c r="C369" s="154" t="s">
        <v>60</v>
      </c>
      <c r="D369" s="512" t="s">
        <v>70</v>
      </c>
      <c r="E369" s="400" t="s">
        <v>59</v>
      </c>
      <c r="F369" s="117" t="s">
        <v>254</v>
      </c>
      <c r="G369" s="465" t="s">
        <v>256</v>
      </c>
      <c r="H369" s="92"/>
      <c r="I369" s="297"/>
      <c r="J369" s="127"/>
      <c r="K369" s="188" t="s">
        <v>115</v>
      </c>
      <c r="L369" s="400" t="s">
        <v>68</v>
      </c>
      <c r="M369" s="515" t="s">
        <v>16</v>
      </c>
      <c r="N369" s="21">
        <f t="shared" si="28"/>
        <v>4</v>
      </c>
    </row>
    <row r="370" spans="2:14" ht="18" customHeight="1" x14ac:dyDescent="0.25">
      <c r="B370" s="134">
        <f t="shared" si="27"/>
        <v>15</v>
      </c>
      <c r="C370" s="255" t="s">
        <v>60</v>
      </c>
      <c r="D370" s="513" t="s">
        <v>70</v>
      </c>
      <c r="E370" s="517" t="s">
        <v>59</v>
      </c>
      <c r="F370" s="295" t="s">
        <v>254</v>
      </c>
      <c r="G370" s="466" t="s">
        <v>257</v>
      </c>
      <c r="H370" s="54"/>
      <c r="I370" s="299"/>
      <c r="J370" s="147"/>
      <c r="K370" s="193" t="s">
        <v>115</v>
      </c>
      <c r="L370" s="517" t="s">
        <v>68</v>
      </c>
      <c r="M370" s="516" t="s">
        <v>16</v>
      </c>
      <c r="N370" s="21">
        <f t="shared" si="26"/>
        <v>5</v>
      </c>
    </row>
    <row r="371" spans="2:14" ht="18" customHeight="1" x14ac:dyDescent="0.25">
      <c r="B371" s="138">
        <f t="shared" si="27"/>
        <v>16</v>
      </c>
      <c r="C371" s="154" t="s">
        <v>60</v>
      </c>
      <c r="D371" s="512" t="s">
        <v>70</v>
      </c>
      <c r="E371" s="400" t="s">
        <v>59</v>
      </c>
      <c r="F371" s="117" t="s">
        <v>254</v>
      </c>
      <c r="G371" s="465" t="s">
        <v>258</v>
      </c>
      <c r="H371" s="92"/>
      <c r="I371" s="297"/>
      <c r="J371" s="127"/>
      <c r="K371" s="188" t="s">
        <v>115</v>
      </c>
      <c r="L371" s="400" t="s">
        <v>68</v>
      </c>
      <c r="M371" s="515" t="s">
        <v>16</v>
      </c>
      <c r="N371" s="21">
        <f t="shared" si="26"/>
        <v>6</v>
      </c>
    </row>
    <row r="372" spans="2:14" ht="18" customHeight="1" x14ac:dyDescent="0.25">
      <c r="B372" s="138">
        <f t="shared" si="27"/>
        <v>17</v>
      </c>
      <c r="C372" s="154" t="s">
        <v>60</v>
      </c>
      <c r="D372" s="512" t="s">
        <v>70</v>
      </c>
      <c r="E372" s="400" t="s">
        <v>59</v>
      </c>
      <c r="F372" s="117" t="s">
        <v>254</v>
      </c>
      <c r="G372" s="465" t="s">
        <v>259</v>
      </c>
      <c r="H372" s="92"/>
      <c r="I372" s="297"/>
      <c r="J372" s="329"/>
      <c r="K372" s="188" t="s">
        <v>115</v>
      </c>
      <c r="L372" s="400" t="s">
        <v>68</v>
      </c>
      <c r="M372" s="515" t="s">
        <v>16</v>
      </c>
      <c r="N372" s="21">
        <f t="shared" si="26"/>
        <v>7</v>
      </c>
    </row>
    <row r="373" spans="2:14" ht="18" customHeight="1" thickBot="1" x14ac:dyDescent="0.3">
      <c r="B373" s="238">
        <f t="shared" si="27"/>
        <v>18</v>
      </c>
      <c r="C373" s="154" t="s">
        <v>60</v>
      </c>
      <c r="D373" s="505"/>
      <c r="E373" s="418"/>
      <c r="F373" s="416" t="s">
        <v>254</v>
      </c>
      <c r="G373" s="465" t="s">
        <v>445</v>
      </c>
      <c r="H373" s="518"/>
      <c r="I373" s="519"/>
      <c r="J373" s="520"/>
      <c r="K373" s="188" t="s">
        <v>115</v>
      </c>
      <c r="L373" s="488"/>
      <c r="M373" s="506"/>
      <c r="N373" s="21">
        <f t="shared" si="26"/>
        <v>8</v>
      </c>
    </row>
    <row r="374" spans="2:14" ht="18" customHeight="1" thickBot="1" x14ac:dyDescent="0.3">
      <c r="B374" s="238">
        <f t="shared" si="27"/>
        <v>19</v>
      </c>
      <c r="C374" s="464" t="s">
        <v>69</v>
      </c>
      <c r="D374" s="463" t="s">
        <v>42</v>
      </c>
      <c r="E374" s="458" t="s">
        <v>50</v>
      </c>
      <c r="F374" s="459" t="s">
        <v>345</v>
      </c>
      <c r="G374" s="460" t="s">
        <v>56</v>
      </c>
      <c r="H374" s="286"/>
      <c r="I374" s="287"/>
      <c r="J374" s="288"/>
      <c r="K374" s="414" t="s">
        <v>115</v>
      </c>
      <c r="L374" s="461" t="s">
        <v>53</v>
      </c>
      <c r="M374" s="462" t="s">
        <v>57</v>
      </c>
      <c r="N374" s="40">
        <f>1</f>
        <v>1</v>
      </c>
    </row>
    <row r="375" spans="2:14" ht="18" customHeight="1" x14ac:dyDescent="0.25">
      <c r="B375" s="128">
        <f t="shared" si="27"/>
        <v>20</v>
      </c>
      <c r="C375" s="149" t="s">
        <v>60</v>
      </c>
      <c r="D375" s="451" t="s">
        <v>40</v>
      </c>
      <c r="E375" s="453" t="s">
        <v>245</v>
      </c>
      <c r="F375" s="454" t="s">
        <v>246</v>
      </c>
      <c r="G375" s="452" t="s">
        <v>247</v>
      </c>
      <c r="H375" s="283"/>
      <c r="I375" s="284"/>
      <c r="J375" s="200"/>
      <c r="K375" s="129" t="s">
        <v>253</v>
      </c>
      <c r="L375" s="421" t="s">
        <v>253</v>
      </c>
      <c r="M375" s="446" t="s">
        <v>46</v>
      </c>
      <c r="N375" s="40">
        <f>1</f>
        <v>1</v>
      </c>
    </row>
    <row r="376" spans="2:14" ht="18" customHeight="1" x14ac:dyDescent="0.25">
      <c r="B376" s="730">
        <f t="shared" si="27"/>
        <v>21</v>
      </c>
      <c r="C376" s="154" t="s">
        <v>60</v>
      </c>
      <c r="D376" s="857" t="s">
        <v>40</v>
      </c>
      <c r="E376" s="455" t="s">
        <v>245</v>
      </c>
      <c r="F376" s="289" t="s">
        <v>246</v>
      </c>
      <c r="G376" s="203" t="s">
        <v>248</v>
      </c>
      <c r="H376" s="203"/>
      <c r="I376" s="204"/>
      <c r="J376" s="205"/>
      <c r="K376" s="108" t="s">
        <v>253</v>
      </c>
      <c r="L376" s="447" t="s">
        <v>253</v>
      </c>
      <c r="M376" s="448" t="s">
        <v>46</v>
      </c>
      <c r="N376" s="21">
        <f t="shared" ref="N376:N380" si="29">N375+1</f>
        <v>2</v>
      </c>
    </row>
    <row r="377" spans="2:14" ht="18" customHeight="1" x14ac:dyDescent="0.25">
      <c r="B377" s="730">
        <f t="shared" si="27"/>
        <v>22</v>
      </c>
      <c r="C377" s="154" t="s">
        <v>60</v>
      </c>
      <c r="D377" s="857" t="s">
        <v>40</v>
      </c>
      <c r="E377" s="456" t="s">
        <v>245</v>
      </c>
      <c r="F377" s="457" t="s">
        <v>246</v>
      </c>
      <c r="G377" s="450" t="s">
        <v>249</v>
      </c>
      <c r="H377" s="203"/>
      <c r="I377" s="204"/>
      <c r="J377" s="205"/>
      <c r="K377" s="108" t="s">
        <v>253</v>
      </c>
      <c r="L377" s="447" t="s">
        <v>253</v>
      </c>
      <c r="M377" s="448" t="s">
        <v>46</v>
      </c>
      <c r="N377" s="21">
        <f t="shared" si="29"/>
        <v>3</v>
      </c>
    </row>
    <row r="378" spans="2:14" ht="18" customHeight="1" x14ac:dyDescent="0.25">
      <c r="B378" s="730">
        <f t="shared" si="27"/>
        <v>23</v>
      </c>
      <c r="C378" s="154" t="s">
        <v>60</v>
      </c>
      <c r="D378" s="857" t="s">
        <v>40</v>
      </c>
      <c r="E378" s="455" t="s">
        <v>245</v>
      </c>
      <c r="F378" s="289" t="s">
        <v>246</v>
      </c>
      <c r="G378" s="450" t="s">
        <v>250</v>
      </c>
      <c r="H378" s="203"/>
      <c r="I378" s="204"/>
      <c r="J378" s="205"/>
      <c r="K378" s="108" t="s">
        <v>253</v>
      </c>
      <c r="L378" s="447" t="s">
        <v>253</v>
      </c>
      <c r="M378" s="448" t="s">
        <v>46</v>
      </c>
      <c r="N378" s="21">
        <f t="shared" si="29"/>
        <v>4</v>
      </c>
    </row>
    <row r="379" spans="2:14" ht="18" customHeight="1" x14ac:dyDescent="0.25">
      <c r="B379" s="730">
        <f t="shared" si="27"/>
        <v>24</v>
      </c>
      <c r="C379" s="154" t="s">
        <v>60</v>
      </c>
      <c r="D379" s="857" t="s">
        <v>40</v>
      </c>
      <c r="E379" s="455" t="s">
        <v>245</v>
      </c>
      <c r="F379" s="289" t="s">
        <v>246</v>
      </c>
      <c r="G379" s="203" t="s">
        <v>251</v>
      </c>
      <c r="H379" s="203"/>
      <c r="I379" s="204"/>
      <c r="J379" s="206"/>
      <c r="K379" s="108" t="s">
        <v>253</v>
      </c>
      <c r="L379" s="447" t="s">
        <v>253</v>
      </c>
      <c r="M379" s="448" t="s">
        <v>46</v>
      </c>
      <c r="N379" s="21">
        <f t="shared" si="29"/>
        <v>5</v>
      </c>
    </row>
    <row r="380" spans="2:14" ht="18" customHeight="1" thickBot="1" x14ac:dyDescent="0.3">
      <c r="B380" s="116">
        <f t="shared" si="27"/>
        <v>25</v>
      </c>
      <c r="C380" s="155" t="s">
        <v>60</v>
      </c>
      <c r="D380" s="858" t="s">
        <v>40</v>
      </c>
      <c r="E380" s="859" t="s">
        <v>245</v>
      </c>
      <c r="F380" s="860" t="s">
        <v>246</v>
      </c>
      <c r="G380" s="225" t="s">
        <v>252</v>
      </c>
      <c r="H380" s="225"/>
      <c r="I380" s="226"/>
      <c r="J380" s="227"/>
      <c r="K380" s="272" t="s">
        <v>253</v>
      </c>
      <c r="L380" s="449" t="s">
        <v>253</v>
      </c>
      <c r="M380" s="861" t="s">
        <v>46</v>
      </c>
      <c r="N380" s="21">
        <f t="shared" si="29"/>
        <v>6</v>
      </c>
    </row>
    <row r="381" spans="2:14" ht="18" customHeight="1" x14ac:dyDescent="0.25"/>
    <row r="382" spans="2:14" ht="18" customHeight="1" x14ac:dyDescent="0.25"/>
    <row r="383" spans="2:14" ht="18" customHeight="1" x14ac:dyDescent="0.25"/>
    <row r="384" spans="2:1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  <row r="637" ht="18" customHeight="1" x14ac:dyDescent="0.25"/>
  </sheetData>
  <pageMargins left="0.7" right="0.7" top="0.75" bottom="0.75" header="0.3" footer="0.3"/>
  <pageSetup paperSize="9" scale="1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48"/>
  <sheetViews>
    <sheetView topLeftCell="A124" workbookViewId="0">
      <selection activeCell="K148" sqref="K148"/>
    </sheetView>
  </sheetViews>
  <sheetFormatPr defaultRowHeight="15" x14ac:dyDescent="0.25"/>
  <cols>
    <col min="3" max="3" width="14.28515625" customWidth="1"/>
    <col min="10" max="10" width="11.28515625" customWidth="1"/>
  </cols>
  <sheetData>
    <row r="1" spans="2:11" ht="18.75" x14ac:dyDescent="0.3">
      <c r="B1" s="69"/>
      <c r="C1" s="70" t="s">
        <v>11</v>
      </c>
      <c r="D1" s="71"/>
      <c r="E1" s="71"/>
      <c r="F1" s="71"/>
      <c r="G1" s="71"/>
      <c r="H1" s="71"/>
      <c r="I1" s="71"/>
      <c r="J1" s="71"/>
      <c r="K1" s="72"/>
    </row>
    <row r="2" spans="2:11" ht="19.5" thickBot="1" x14ac:dyDescent="0.35">
      <c r="B2" s="73"/>
      <c r="C2" s="10"/>
      <c r="D2" s="10"/>
      <c r="E2" s="10"/>
      <c r="F2" s="17" t="s">
        <v>21</v>
      </c>
      <c r="G2" s="10"/>
      <c r="H2" s="10"/>
      <c r="I2" s="10"/>
      <c r="J2" s="10"/>
      <c r="K2" s="15"/>
    </row>
    <row r="3" spans="2:11" ht="18.75" x14ac:dyDescent="0.3">
      <c r="B3" s="18" t="s">
        <v>0</v>
      </c>
      <c r="C3" s="4"/>
      <c r="D3" s="5"/>
      <c r="E3" s="5"/>
      <c r="F3" s="19" t="s">
        <v>10</v>
      </c>
      <c r="G3" s="5"/>
      <c r="H3" s="5"/>
      <c r="I3" s="5"/>
      <c r="J3" s="44"/>
      <c r="K3" s="50" t="s">
        <v>14</v>
      </c>
    </row>
    <row r="4" spans="2:11" ht="32.25" thickBot="1" x14ac:dyDescent="0.35">
      <c r="B4" s="326" t="s">
        <v>3</v>
      </c>
      <c r="C4" s="45"/>
      <c r="D4" s="46"/>
      <c r="E4" s="46"/>
      <c r="F4" s="46"/>
      <c r="G4" s="46"/>
      <c r="H4" s="46"/>
      <c r="I4" s="46"/>
      <c r="J4" s="47"/>
      <c r="K4" s="51" t="s">
        <v>13</v>
      </c>
    </row>
    <row r="5" spans="2:11" ht="15.75" x14ac:dyDescent="0.25">
      <c r="B5" s="118">
        <f>1</f>
        <v>1</v>
      </c>
      <c r="C5" s="234" t="s">
        <v>30</v>
      </c>
      <c r="D5" s="186"/>
      <c r="E5" s="186"/>
      <c r="F5" s="186"/>
      <c r="G5" s="186"/>
      <c r="H5" s="186"/>
      <c r="I5" s="186"/>
      <c r="J5" s="322"/>
      <c r="K5" s="351">
        <f>1+0+7+3+2</f>
        <v>13</v>
      </c>
    </row>
    <row r="6" spans="2:11" ht="15.75" x14ac:dyDescent="0.25">
      <c r="B6" s="305">
        <f>B5+1</f>
        <v>2</v>
      </c>
      <c r="C6" s="111" t="s">
        <v>32</v>
      </c>
      <c r="D6" s="92"/>
      <c r="E6" s="92"/>
      <c r="F6" s="92"/>
      <c r="G6" s="92"/>
      <c r="H6" s="92"/>
      <c r="I6" s="92"/>
      <c r="J6" s="298"/>
      <c r="K6" s="110">
        <f>0+3*0+0+1+0</f>
        <v>1</v>
      </c>
    </row>
    <row r="7" spans="2:11" ht="15.75" x14ac:dyDescent="0.25">
      <c r="B7" s="305">
        <f>B6+1</f>
        <v>3</v>
      </c>
      <c r="C7" s="111" t="s">
        <v>31</v>
      </c>
      <c r="D7" s="92"/>
      <c r="E7" s="92"/>
      <c r="F7" s="92"/>
      <c r="G7" s="92"/>
      <c r="H7" s="92"/>
      <c r="I7" s="92"/>
      <c r="J7" s="306"/>
      <c r="K7" s="110">
        <f>0+1*0+0+0+0</f>
        <v>0</v>
      </c>
    </row>
    <row r="8" spans="2:11" ht="15.75" x14ac:dyDescent="0.25">
      <c r="B8" s="305">
        <f>B7+1</f>
        <v>4</v>
      </c>
      <c r="C8" s="111" t="s">
        <v>33</v>
      </c>
      <c r="D8" s="91"/>
      <c r="E8" s="91"/>
      <c r="F8" s="91"/>
      <c r="G8" s="91"/>
      <c r="H8" s="91"/>
      <c r="I8" s="91"/>
      <c r="J8" s="87"/>
      <c r="K8" s="110">
        <f>0+0+0+0+0</f>
        <v>0</v>
      </c>
    </row>
    <row r="9" spans="2:11" ht="16.5" thickBot="1" x14ac:dyDescent="0.3">
      <c r="B9" s="356">
        <f>B8+1</f>
        <v>5</v>
      </c>
      <c r="C9" s="357" t="s">
        <v>84</v>
      </c>
      <c r="D9" s="292"/>
      <c r="E9" s="292"/>
      <c r="F9" s="292"/>
      <c r="G9" s="292"/>
      <c r="H9" s="292"/>
      <c r="I9" s="292"/>
      <c r="J9" s="346"/>
      <c r="K9" s="352">
        <f>0+0+0+0+0</f>
        <v>0</v>
      </c>
    </row>
    <row r="10" spans="2:11" ht="16.5" thickBot="1" x14ac:dyDescent="0.3">
      <c r="B10" s="347"/>
      <c r="C10" s="348" t="s">
        <v>12</v>
      </c>
      <c r="D10" s="349"/>
      <c r="E10" s="349"/>
      <c r="F10" s="349"/>
      <c r="G10" s="349"/>
      <c r="H10" s="349"/>
      <c r="I10" s="349"/>
      <c r="J10" s="358"/>
      <c r="K10" s="359">
        <f>0+0+0+0+0</f>
        <v>0</v>
      </c>
    </row>
    <row r="11" spans="2:11" ht="16.5" thickBot="1" x14ac:dyDescent="0.3">
      <c r="B11" s="347"/>
      <c r="C11" s="349"/>
      <c r="D11" s="349"/>
      <c r="E11" s="349"/>
      <c r="F11" s="349"/>
      <c r="G11" s="349"/>
      <c r="H11" s="349"/>
      <c r="I11" s="349"/>
      <c r="J11" s="350"/>
      <c r="K11" s="360">
        <f>SUM(K5:K10)</f>
        <v>14</v>
      </c>
    </row>
    <row r="12" spans="2:11" ht="19.5" thickBot="1" x14ac:dyDescent="0.35">
      <c r="B12" s="73"/>
      <c r="C12" s="10"/>
      <c r="D12" s="10"/>
      <c r="E12" s="10"/>
      <c r="F12" s="17" t="s">
        <v>22</v>
      </c>
      <c r="G12" s="10"/>
      <c r="H12" s="10"/>
      <c r="I12" s="10"/>
      <c r="J12" s="10"/>
      <c r="K12" s="15"/>
    </row>
    <row r="13" spans="2:11" ht="18.75" x14ac:dyDescent="0.3">
      <c r="B13" s="18" t="s">
        <v>0</v>
      </c>
      <c r="C13" s="4"/>
      <c r="D13" s="5"/>
      <c r="E13" s="5"/>
      <c r="F13" s="19" t="s">
        <v>10</v>
      </c>
      <c r="G13" s="5"/>
      <c r="H13" s="5"/>
      <c r="I13" s="5"/>
      <c r="J13" s="44"/>
      <c r="K13" s="48" t="s">
        <v>14</v>
      </c>
    </row>
    <row r="14" spans="2:11" ht="32.25" thickBot="1" x14ac:dyDescent="0.35">
      <c r="B14" s="20" t="s">
        <v>3</v>
      </c>
      <c r="C14" s="13"/>
      <c r="D14" s="14"/>
      <c r="E14" s="14"/>
      <c r="F14" s="14"/>
      <c r="G14" s="14"/>
      <c r="H14" s="14"/>
      <c r="I14" s="14"/>
      <c r="J14" s="47"/>
      <c r="K14" s="49" t="s">
        <v>13</v>
      </c>
    </row>
    <row r="15" spans="2:11" ht="15.75" x14ac:dyDescent="0.25">
      <c r="B15" s="119">
        <f>1</f>
        <v>1</v>
      </c>
      <c r="C15" s="327" t="s">
        <v>34</v>
      </c>
      <c r="D15" s="97"/>
      <c r="E15" s="97"/>
      <c r="F15" s="97"/>
      <c r="G15" s="97"/>
      <c r="H15" s="97"/>
      <c r="I15" s="97"/>
      <c r="J15" s="98"/>
      <c r="K15" s="110">
        <f>0+2+7+1+0</f>
        <v>10</v>
      </c>
    </row>
    <row r="16" spans="2:11" ht="18.75" x14ac:dyDescent="0.3">
      <c r="B16" s="117">
        <f t="shared" ref="B16:B21" si="0">B15+1</f>
        <v>2</v>
      </c>
      <c r="C16" s="164" t="s">
        <v>208</v>
      </c>
      <c r="D16" s="86"/>
      <c r="E16" s="86"/>
      <c r="F16" s="86"/>
      <c r="G16" s="86"/>
      <c r="H16" s="86"/>
      <c r="I16" s="86"/>
      <c r="J16" s="87"/>
      <c r="K16" s="110">
        <f>0+3+0+0+0</f>
        <v>3</v>
      </c>
    </row>
    <row r="17" spans="2:11" ht="18.75" x14ac:dyDescent="0.3">
      <c r="B17" s="117">
        <f t="shared" si="0"/>
        <v>3</v>
      </c>
      <c r="C17" s="164" t="s">
        <v>39</v>
      </c>
      <c r="D17" s="88"/>
      <c r="E17" s="88"/>
      <c r="F17" s="88"/>
      <c r="G17" s="88"/>
      <c r="H17" s="88"/>
      <c r="I17" s="88"/>
      <c r="J17" s="329"/>
      <c r="K17" s="110">
        <f>1+1+0+2+0</f>
        <v>4</v>
      </c>
    </row>
    <row r="18" spans="2:11" ht="18.75" x14ac:dyDescent="0.3">
      <c r="B18" s="117">
        <f t="shared" si="0"/>
        <v>4</v>
      </c>
      <c r="C18" s="164" t="s">
        <v>37</v>
      </c>
      <c r="D18" s="88"/>
      <c r="E18" s="88"/>
      <c r="F18" s="88"/>
      <c r="G18" s="88"/>
      <c r="H18" s="88"/>
      <c r="I18" s="88"/>
      <c r="J18" s="298"/>
      <c r="K18" s="110">
        <f>0+0+0+0+2</f>
        <v>2</v>
      </c>
    </row>
    <row r="19" spans="2:11" ht="18.75" x14ac:dyDescent="0.25">
      <c r="B19" s="117">
        <f t="shared" si="0"/>
        <v>5</v>
      </c>
      <c r="C19" s="164" t="s">
        <v>35</v>
      </c>
      <c r="D19" s="285"/>
      <c r="E19" s="285"/>
      <c r="F19" s="285"/>
      <c r="G19" s="285"/>
      <c r="H19" s="285"/>
      <c r="I19" s="285"/>
      <c r="J19" s="237"/>
      <c r="K19" s="110">
        <f>0+1+0+0+0</f>
        <v>1</v>
      </c>
    </row>
    <row r="20" spans="2:11" ht="18.75" x14ac:dyDescent="0.3">
      <c r="B20" s="117">
        <f t="shared" si="0"/>
        <v>6</v>
      </c>
      <c r="C20" s="164" t="s">
        <v>36</v>
      </c>
      <c r="D20" s="88"/>
      <c r="E20" s="88"/>
      <c r="F20" s="88"/>
      <c r="G20" s="88"/>
      <c r="H20" s="88"/>
      <c r="I20" s="88"/>
      <c r="J20" s="298"/>
      <c r="K20" s="110">
        <f>0+0+0+1+0</f>
        <v>1</v>
      </c>
    </row>
    <row r="21" spans="2:11" ht="19.5" thickBot="1" x14ac:dyDescent="0.35">
      <c r="B21" s="180">
        <f t="shared" si="0"/>
        <v>7</v>
      </c>
      <c r="C21" s="353" t="s">
        <v>38</v>
      </c>
      <c r="D21" s="354"/>
      <c r="E21" s="354"/>
      <c r="F21" s="354"/>
      <c r="G21" s="354"/>
      <c r="H21" s="354"/>
      <c r="I21" s="354"/>
      <c r="J21" s="346"/>
      <c r="K21" s="352">
        <f>0+0+0+0+0</f>
        <v>0</v>
      </c>
    </row>
    <row r="22" spans="2:11" ht="16.5" thickBot="1" x14ac:dyDescent="0.3">
      <c r="B22" s="347"/>
      <c r="C22" s="348" t="s">
        <v>12</v>
      </c>
      <c r="D22" s="349"/>
      <c r="E22" s="349"/>
      <c r="F22" s="349"/>
      <c r="G22" s="349"/>
      <c r="H22" s="349"/>
      <c r="I22" s="349"/>
      <c r="J22" s="358"/>
      <c r="K22" s="359">
        <f>0+0+0+0+0</f>
        <v>0</v>
      </c>
    </row>
    <row r="23" spans="2:11" ht="19.5" thickBot="1" x14ac:dyDescent="0.35">
      <c r="B23" s="74"/>
      <c r="C23" s="75"/>
      <c r="D23" s="76"/>
      <c r="E23" s="76"/>
      <c r="F23" s="76"/>
      <c r="G23" s="76"/>
      <c r="H23" s="76"/>
      <c r="I23" s="76"/>
      <c r="J23" s="77"/>
      <c r="K23" s="361">
        <f>SUM(K15:K22)</f>
        <v>21</v>
      </c>
    </row>
    <row r="25" spans="2:11" ht="15.75" thickBot="1" x14ac:dyDescent="0.3"/>
    <row r="26" spans="2:11" ht="18.75" x14ac:dyDescent="0.3">
      <c r="B26" s="69"/>
      <c r="C26" s="70" t="s">
        <v>15</v>
      </c>
      <c r="D26" s="71"/>
      <c r="E26" s="71"/>
      <c r="F26" s="71"/>
      <c r="G26" s="71"/>
      <c r="H26" s="71"/>
      <c r="I26" s="71"/>
      <c r="J26" s="71"/>
      <c r="K26" s="72"/>
    </row>
    <row r="27" spans="2:11" ht="19.5" thickBot="1" x14ac:dyDescent="0.35">
      <c r="B27" s="73"/>
      <c r="C27" s="10"/>
      <c r="D27" s="10"/>
      <c r="E27" s="10"/>
      <c r="F27" s="17" t="s">
        <v>21</v>
      </c>
      <c r="G27" s="10"/>
      <c r="H27" s="10"/>
      <c r="I27" s="10"/>
      <c r="J27" s="10"/>
      <c r="K27" s="15"/>
    </row>
    <row r="28" spans="2:11" ht="18.75" x14ac:dyDescent="0.3">
      <c r="B28" s="18" t="s">
        <v>0</v>
      </c>
      <c r="C28" s="4"/>
      <c r="D28" s="5"/>
      <c r="E28" s="5"/>
      <c r="F28" s="19" t="s">
        <v>10</v>
      </c>
      <c r="G28" s="5"/>
      <c r="H28" s="5"/>
      <c r="I28" s="5"/>
      <c r="J28" s="44"/>
      <c r="K28" s="50" t="s">
        <v>14</v>
      </c>
    </row>
    <row r="29" spans="2:11" ht="32.25" thickBot="1" x14ac:dyDescent="0.35">
      <c r="B29" s="326" t="s">
        <v>3</v>
      </c>
      <c r="C29" s="45"/>
      <c r="D29" s="46"/>
      <c r="E29" s="46"/>
      <c r="F29" s="46"/>
      <c r="G29" s="46"/>
      <c r="H29" s="46"/>
      <c r="I29" s="46"/>
      <c r="J29" s="47"/>
      <c r="K29" s="51" t="s">
        <v>13</v>
      </c>
    </row>
    <row r="30" spans="2:11" ht="15.75" x14ac:dyDescent="0.25">
      <c r="B30" s="355">
        <f>1</f>
        <v>1</v>
      </c>
      <c r="C30" s="234" t="s">
        <v>31</v>
      </c>
      <c r="D30" s="186"/>
      <c r="E30" s="186"/>
      <c r="F30" s="186"/>
      <c r="G30" s="186"/>
      <c r="H30" s="186"/>
      <c r="I30" s="186"/>
      <c r="J30" s="322"/>
      <c r="K30" s="351">
        <f>0+0+0+5+0+0+13</f>
        <v>18</v>
      </c>
    </row>
    <row r="31" spans="2:11" ht="15.75" x14ac:dyDescent="0.25">
      <c r="B31" s="305">
        <f>B30+1</f>
        <v>2</v>
      </c>
      <c r="C31" s="234" t="s">
        <v>30</v>
      </c>
      <c r="D31" s="186"/>
      <c r="E31" s="186"/>
      <c r="F31" s="186"/>
      <c r="G31" s="186"/>
      <c r="H31" s="186"/>
      <c r="I31" s="186"/>
      <c r="J31" s="298"/>
      <c r="K31" s="110">
        <f>3+1+7+4+3+0+0</f>
        <v>18</v>
      </c>
    </row>
    <row r="32" spans="2:11" ht="15.75" x14ac:dyDescent="0.25">
      <c r="B32" s="305">
        <f>B31+1</f>
        <v>3</v>
      </c>
      <c r="C32" s="290" t="s">
        <v>84</v>
      </c>
      <c r="D32" s="92"/>
      <c r="E32" s="92"/>
      <c r="F32" s="92"/>
      <c r="G32" s="92"/>
      <c r="H32" s="92"/>
      <c r="I32" s="92"/>
      <c r="J32" s="298"/>
      <c r="K32" s="110">
        <f>0+0+1+1+0+0+0</f>
        <v>2</v>
      </c>
    </row>
    <row r="33" spans="2:11" ht="15.75" x14ac:dyDescent="0.25">
      <c r="B33" s="305">
        <f>B32+1</f>
        <v>4</v>
      </c>
      <c r="C33" s="111" t="s">
        <v>32</v>
      </c>
      <c r="D33" s="92"/>
      <c r="E33" s="92"/>
      <c r="F33" s="92"/>
      <c r="G33" s="92"/>
      <c r="H33" s="92"/>
      <c r="I33" s="92"/>
      <c r="J33" s="298"/>
      <c r="K33" s="110">
        <f>0+0+0+0+1+0+0</f>
        <v>1</v>
      </c>
    </row>
    <row r="34" spans="2:11" ht="16.5" thickBot="1" x14ac:dyDescent="0.3">
      <c r="B34" s="356">
        <f>B33+1</f>
        <v>5</v>
      </c>
      <c r="C34" s="345" t="s">
        <v>33</v>
      </c>
      <c r="D34" s="496"/>
      <c r="E34" s="496"/>
      <c r="F34" s="496"/>
      <c r="G34" s="496"/>
      <c r="H34" s="496"/>
      <c r="I34" s="496"/>
      <c r="J34" s="497"/>
      <c r="K34" s="352">
        <f>0+0+0+0+0+0+0</f>
        <v>0</v>
      </c>
    </row>
    <row r="35" spans="2:11" ht="16.5" thickBot="1" x14ac:dyDescent="0.3">
      <c r="B35" s="347"/>
      <c r="C35" s="348" t="s">
        <v>12</v>
      </c>
      <c r="D35" s="349"/>
      <c r="E35" s="349"/>
      <c r="F35" s="349"/>
      <c r="G35" s="349"/>
      <c r="H35" s="349"/>
      <c r="I35" s="349"/>
      <c r="J35" s="358"/>
      <c r="K35" s="359">
        <f>0</f>
        <v>0</v>
      </c>
    </row>
    <row r="36" spans="2:11" ht="16.5" thickBot="1" x14ac:dyDescent="0.3">
      <c r="B36" s="347"/>
      <c r="C36" s="349"/>
      <c r="D36" s="349"/>
      <c r="E36" s="349"/>
      <c r="F36" s="349"/>
      <c r="G36" s="349"/>
      <c r="H36" s="349"/>
      <c r="I36" s="349"/>
      <c r="J36" s="350"/>
      <c r="K36" s="360">
        <f>SUM(K30:K35)</f>
        <v>39</v>
      </c>
    </row>
    <row r="37" spans="2:11" ht="19.5" thickBot="1" x14ac:dyDescent="0.35">
      <c r="B37" s="73"/>
      <c r="C37" s="10"/>
      <c r="D37" s="10"/>
      <c r="E37" s="10"/>
      <c r="F37" s="17" t="s">
        <v>22</v>
      </c>
      <c r="G37" s="10"/>
      <c r="H37" s="10"/>
      <c r="I37" s="10"/>
      <c r="J37" s="10"/>
      <c r="K37" s="15"/>
    </row>
    <row r="38" spans="2:11" ht="18.75" x14ac:dyDescent="0.3">
      <c r="B38" s="18" t="s">
        <v>0</v>
      </c>
      <c r="C38" s="4"/>
      <c r="D38" s="5"/>
      <c r="E38" s="5"/>
      <c r="F38" s="19" t="s">
        <v>10</v>
      </c>
      <c r="G38" s="5"/>
      <c r="H38" s="5"/>
      <c r="I38" s="5"/>
      <c r="J38" s="44"/>
      <c r="K38" s="48" t="s">
        <v>14</v>
      </c>
    </row>
    <row r="39" spans="2:11" ht="32.25" thickBot="1" x14ac:dyDescent="0.35">
      <c r="B39" s="326" t="s">
        <v>3</v>
      </c>
      <c r="C39" s="45"/>
      <c r="D39" s="46"/>
      <c r="E39" s="46"/>
      <c r="F39" s="46"/>
      <c r="G39" s="46"/>
      <c r="H39" s="46"/>
      <c r="I39" s="46"/>
      <c r="J39" s="47"/>
      <c r="K39" s="49" t="s">
        <v>13</v>
      </c>
    </row>
    <row r="40" spans="2:11" ht="18.75" x14ac:dyDescent="0.3">
      <c r="B40" s="118">
        <f>1</f>
        <v>1</v>
      </c>
      <c r="C40" s="335" t="s">
        <v>39</v>
      </c>
      <c r="D40" s="521"/>
      <c r="E40" s="521"/>
      <c r="F40" s="521"/>
      <c r="G40" s="521"/>
      <c r="H40" s="521"/>
      <c r="I40" s="521"/>
      <c r="J40" s="322"/>
      <c r="K40" s="351">
        <f>0+0+1+1+0+0+13</f>
        <v>15</v>
      </c>
    </row>
    <row r="41" spans="2:11" ht="18.75" x14ac:dyDescent="0.3">
      <c r="B41" s="117">
        <f t="shared" ref="B41:B46" si="1">B40+1</f>
        <v>2</v>
      </c>
      <c r="C41" s="164" t="s">
        <v>36</v>
      </c>
      <c r="D41" s="88"/>
      <c r="E41" s="88"/>
      <c r="F41" s="88"/>
      <c r="G41" s="88"/>
      <c r="H41" s="88"/>
      <c r="I41" s="88"/>
      <c r="J41" s="329"/>
      <c r="K41" s="110">
        <f>0+0+2+3+2+0+0</f>
        <v>7</v>
      </c>
    </row>
    <row r="42" spans="2:11" ht="15.75" x14ac:dyDescent="0.25">
      <c r="B42" s="117">
        <f t="shared" si="1"/>
        <v>3</v>
      </c>
      <c r="C42" s="335" t="s">
        <v>34</v>
      </c>
      <c r="D42" s="186"/>
      <c r="E42" s="186"/>
      <c r="F42" s="186"/>
      <c r="G42" s="186"/>
      <c r="H42" s="186"/>
      <c r="I42" s="186"/>
      <c r="J42" s="322"/>
      <c r="K42" s="110">
        <f>3+0+0+4+0+0+0</f>
        <v>7</v>
      </c>
    </row>
    <row r="43" spans="2:11" ht="18.75" x14ac:dyDescent="0.3">
      <c r="B43" s="117">
        <f t="shared" si="1"/>
        <v>4</v>
      </c>
      <c r="C43" s="164" t="s">
        <v>208</v>
      </c>
      <c r="D43" s="86"/>
      <c r="E43" s="86"/>
      <c r="F43" s="86"/>
      <c r="G43" s="86"/>
      <c r="H43" s="86"/>
      <c r="I43" s="86"/>
      <c r="J43" s="87"/>
      <c r="K43" s="110">
        <f>0+0+5+1+1+0+0</f>
        <v>7</v>
      </c>
    </row>
    <row r="44" spans="2:11" ht="18.75" x14ac:dyDescent="0.25">
      <c r="B44" s="117">
        <f t="shared" si="1"/>
        <v>5</v>
      </c>
      <c r="C44" s="164" t="s">
        <v>35</v>
      </c>
      <c r="D44" s="285"/>
      <c r="E44" s="285"/>
      <c r="F44" s="285"/>
      <c r="G44" s="285"/>
      <c r="H44" s="285"/>
      <c r="I44" s="285"/>
      <c r="J44" s="237"/>
      <c r="K44" s="110">
        <f>0+1+0+1+1+0+0</f>
        <v>3</v>
      </c>
    </row>
    <row r="45" spans="2:11" ht="18.75" x14ac:dyDescent="0.3">
      <c r="B45" s="117">
        <f t="shared" si="1"/>
        <v>6</v>
      </c>
      <c r="C45" s="164" t="s">
        <v>37</v>
      </c>
      <c r="D45" s="88"/>
      <c r="E45" s="88"/>
      <c r="F45" s="88"/>
      <c r="G45" s="88"/>
      <c r="H45" s="88"/>
      <c r="I45" s="88"/>
      <c r="J45" s="298"/>
      <c r="K45" s="110">
        <f>0+0+0+0+0+0+0</f>
        <v>0</v>
      </c>
    </row>
    <row r="46" spans="2:11" ht="19.5" thickBot="1" x14ac:dyDescent="0.35">
      <c r="B46" s="180">
        <f t="shared" si="1"/>
        <v>7</v>
      </c>
      <c r="C46" s="353" t="s">
        <v>38</v>
      </c>
      <c r="D46" s="354"/>
      <c r="E46" s="354"/>
      <c r="F46" s="354"/>
      <c r="G46" s="354"/>
      <c r="H46" s="354"/>
      <c r="I46" s="354"/>
      <c r="J46" s="346"/>
      <c r="K46" s="352">
        <f>0+0+0+0+0+0+0</f>
        <v>0</v>
      </c>
    </row>
    <row r="47" spans="2:11" ht="16.5" thickBot="1" x14ac:dyDescent="0.3">
      <c r="B47" s="347"/>
      <c r="C47" s="348" t="s">
        <v>12</v>
      </c>
      <c r="D47" s="349"/>
      <c r="E47" s="349"/>
      <c r="F47" s="349"/>
      <c r="G47" s="349"/>
      <c r="H47" s="349"/>
      <c r="I47" s="349"/>
      <c r="J47" s="358"/>
      <c r="K47" s="359">
        <f>0</f>
        <v>0</v>
      </c>
    </row>
    <row r="48" spans="2:11" ht="19.5" thickBot="1" x14ac:dyDescent="0.35">
      <c r="B48" s="74"/>
      <c r="C48" s="75"/>
      <c r="D48" s="76"/>
      <c r="E48" s="76"/>
      <c r="F48" s="76"/>
      <c r="G48" s="76"/>
      <c r="H48" s="76"/>
      <c r="I48" s="76"/>
      <c r="J48" s="77"/>
      <c r="K48" s="361">
        <f>SUM(K40:K47)</f>
        <v>39</v>
      </c>
    </row>
    <row r="50" spans="2:11" ht="15.75" thickBot="1" x14ac:dyDescent="0.3"/>
    <row r="51" spans="2:11" ht="18.75" x14ac:dyDescent="0.3">
      <c r="B51" s="69"/>
      <c r="C51" s="70" t="s">
        <v>17</v>
      </c>
      <c r="D51" s="71"/>
      <c r="E51" s="71"/>
      <c r="F51" s="71"/>
      <c r="G51" s="71"/>
      <c r="H51" s="71"/>
      <c r="I51" s="71"/>
      <c r="J51" s="71"/>
      <c r="K51" s="72"/>
    </row>
    <row r="52" spans="2:11" ht="19.5" thickBot="1" x14ac:dyDescent="0.35">
      <c r="B52" s="73"/>
      <c r="C52" s="10"/>
      <c r="D52" s="10"/>
      <c r="E52" s="10"/>
      <c r="F52" s="17" t="s">
        <v>21</v>
      </c>
      <c r="G52" s="10"/>
      <c r="H52" s="10"/>
      <c r="I52" s="10"/>
      <c r="J52" s="10"/>
      <c r="K52" s="15"/>
    </row>
    <row r="53" spans="2:11" ht="18.75" x14ac:dyDescent="0.3">
      <c r="B53" s="18" t="s">
        <v>0</v>
      </c>
      <c r="C53" s="4"/>
      <c r="D53" s="5"/>
      <c r="E53" s="5"/>
      <c r="F53" s="19" t="s">
        <v>10</v>
      </c>
      <c r="G53" s="5"/>
      <c r="H53" s="5"/>
      <c r="I53" s="5"/>
      <c r="J53" s="44"/>
      <c r="K53" s="50" t="s">
        <v>14</v>
      </c>
    </row>
    <row r="54" spans="2:11" ht="32.25" thickBot="1" x14ac:dyDescent="0.35">
      <c r="B54" s="326" t="s">
        <v>3</v>
      </c>
      <c r="C54" s="45"/>
      <c r="D54" s="46"/>
      <c r="E54" s="46"/>
      <c r="F54" s="46"/>
      <c r="G54" s="46"/>
      <c r="H54" s="46"/>
      <c r="I54" s="46"/>
      <c r="J54" s="47"/>
      <c r="K54" s="51" t="s">
        <v>13</v>
      </c>
    </row>
    <row r="55" spans="2:11" ht="15.75" x14ac:dyDescent="0.25">
      <c r="B55" s="118">
        <f>1</f>
        <v>1</v>
      </c>
      <c r="C55" s="234" t="s">
        <v>30</v>
      </c>
      <c r="D55" s="186"/>
      <c r="E55" s="186"/>
      <c r="F55" s="186"/>
      <c r="G55" s="186"/>
      <c r="H55" s="186"/>
      <c r="I55" s="186"/>
      <c r="J55" s="322"/>
      <c r="K55" s="351">
        <f>0+0+0+24+24+25</f>
        <v>73</v>
      </c>
    </row>
    <row r="56" spans="2:11" ht="15.75" x14ac:dyDescent="0.25">
      <c r="B56" s="305">
        <f>B55+1</f>
        <v>2</v>
      </c>
      <c r="C56" s="111" t="s">
        <v>32</v>
      </c>
      <c r="D56" s="92"/>
      <c r="E56" s="92"/>
      <c r="F56" s="92"/>
      <c r="G56" s="92"/>
      <c r="H56" s="92"/>
      <c r="I56" s="92"/>
      <c r="J56" s="298"/>
      <c r="K56" s="110">
        <f>3+32+1+0+0+0</f>
        <v>36</v>
      </c>
    </row>
    <row r="57" spans="2:11" ht="15.75" x14ac:dyDescent="0.25">
      <c r="B57" s="305">
        <f>B56+1</f>
        <v>3</v>
      </c>
      <c r="C57" s="111" t="s">
        <v>31</v>
      </c>
      <c r="D57" s="92"/>
      <c r="E57" s="92"/>
      <c r="F57" s="92"/>
      <c r="G57" s="92"/>
      <c r="H57" s="92"/>
      <c r="I57" s="92"/>
      <c r="J57" s="306"/>
      <c r="K57" s="110">
        <f>0+0+0+0+0+0</f>
        <v>0</v>
      </c>
    </row>
    <row r="58" spans="2:11" ht="15.75" x14ac:dyDescent="0.25">
      <c r="B58" s="305">
        <f>B57+1</f>
        <v>4</v>
      </c>
      <c r="C58" s="111" t="s">
        <v>33</v>
      </c>
      <c r="D58" s="91"/>
      <c r="E58" s="91"/>
      <c r="F58" s="91"/>
      <c r="G58" s="91"/>
      <c r="H58" s="91"/>
      <c r="I58" s="91"/>
      <c r="J58" s="87"/>
      <c r="K58" s="110">
        <f>0+0+0+0+0+0</f>
        <v>0</v>
      </c>
    </row>
    <row r="59" spans="2:11" ht="16.5" thickBot="1" x14ac:dyDescent="0.3">
      <c r="B59" s="356">
        <f>B58+1</f>
        <v>5</v>
      </c>
      <c r="C59" s="357" t="s">
        <v>84</v>
      </c>
      <c r="D59" s="292"/>
      <c r="E59" s="292"/>
      <c r="F59" s="292"/>
      <c r="G59" s="292"/>
      <c r="H59" s="292"/>
      <c r="I59" s="292"/>
      <c r="J59" s="346"/>
      <c r="K59" s="352">
        <f>0+0+0+0+0+0</f>
        <v>0</v>
      </c>
    </row>
    <row r="60" spans="2:11" ht="16.5" thickBot="1" x14ac:dyDescent="0.3">
      <c r="B60" s="347"/>
      <c r="C60" s="348" t="s">
        <v>12</v>
      </c>
      <c r="D60" s="349"/>
      <c r="E60" s="349"/>
      <c r="F60" s="349"/>
      <c r="G60" s="349"/>
      <c r="H60" s="349"/>
      <c r="I60" s="349"/>
      <c r="J60" s="358"/>
      <c r="K60" s="639">
        <f>0</f>
        <v>0</v>
      </c>
    </row>
    <row r="61" spans="2:11" ht="16.5" thickBot="1" x14ac:dyDescent="0.3">
      <c r="B61" s="347"/>
      <c r="C61" s="349"/>
      <c r="D61" s="349"/>
      <c r="E61" s="349"/>
      <c r="F61" s="349"/>
      <c r="G61" s="349"/>
      <c r="H61" s="349"/>
      <c r="I61" s="349"/>
      <c r="J61" s="350"/>
      <c r="K61" s="360">
        <f>SUM(K55:K60)</f>
        <v>109</v>
      </c>
    </row>
    <row r="62" spans="2:11" ht="19.5" thickBot="1" x14ac:dyDescent="0.35">
      <c r="B62" s="73"/>
      <c r="C62" s="10"/>
      <c r="D62" s="10"/>
      <c r="E62" s="10"/>
      <c r="F62" s="17" t="s">
        <v>22</v>
      </c>
      <c r="G62" s="10"/>
      <c r="H62" s="10"/>
      <c r="I62" s="10"/>
      <c r="J62" s="10"/>
      <c r="K62" s="15"/>
    </row>
    <row r="63" spans="2:11" ht="18.75" x14ac:dyDescent="0.3">
      <c r="B63" s="18" t="s">
        <v>0</v>
      </c>
      <c r="C63" s="4"/>
      <c r="D63" s="5"/>
      <c r="E63" s="5"/>
      <c r="F63" s="19" t="s">
        <v>10</v>
      </c>
      <c r="G63" s="5"/>
      <c r="H63" s="5"/>
      <c r="I63" s="5"/>
      <c r="J63" s="44"/>
      <c r="K63" s="48" t="s">
        <v>14</v>
      </c>
    </row>
    <row r="64" spans="2:11" ht="32.25" thickBot="1" x14ac:dyDescent="0.35">
      <c r="B64" s="326" t="s">
        <v>3</v>
      </c>
      <c r="C64" s="45"/>
      <c r="D64" s="46"/>
      <c r="E64" s="46"/>
      <c r="F64" s="46"/>
      <c r="G64" s="46"/>
      <c r="H64" s="46"/>
      <c r="I64" s="46"/>
      <c r="J64" s="47"/>
      <c r="K64" s="49" t="s">
        <v>13</v>
      </c>
    </row>
    <row r="65" spans="2:11" ht="18.75" x14ac:dyDescent="0.3">
      <c r="B65" s="118">
        <f>1</f>
        <v>1</v>
      </c>
      <c r="C65" s="335" t="s">
        <v>208</v>
      </c>
      <c r="D65" s="637"/>
      <c r="E65" s="637"/>
      <c r="F65" s="637"/>
      <c r="G65" s="637"/>
      <c r="H65" s="637"/>
      <c r="I65" s="637"/>
      <c r="J65" s="325"/>
      <c r="K65" s="351">
        <f>0+0+0+24+24+25</f>
        <v>73</v>
      </c>
    </row>
    <row r="66" spans="2:11" ht="18.75" x14ac:dyDescent="0.3">
      <c r="B66" s="117">
        <f t="shared" ref="B66:B71" si="2">B65+1</f>
        <v>2</v>
      </c>
      <c r="C66" s="164" t="s">
        <v>36</v>
      </c>
      <c r="D66" s="88"/>
      <c r="E66" s="88"/>
      <c r="F66" s="88"/>
      <c r="G66" s="88"/>
      <c r="H66" s="88"/>
      <c r="I66" s="88"/>
      <c r="J66" s="298"/>
      <c r="K66" s="110">
        <f>0+32+0+0+0+0</f>
        <v>32</v>
      </c>
    </row>
    <row r="67" spans="2:11" ht="18.75" x14ac:dyDescent="0.3">
      <c r="B67" s="117">
        <f t="shared" si="2"/>
        <v>3</v>
      </c>
      <c r="C67" s="164" t="s">
        <v>39</v>
      </c>
      <c r="D67" s="88"/>
      <c r="E67" s="88"/>
      <c r="F67" s="88"/>
      <c r="G67" s="88"/>
      <c r="H67" s="88"/>
      <c r="I67" s="88"/>
      <c r="J67" s="329"/>
      <c r="K67" s="110">
        <f>3+0+0+0+0+0</f>
        <v>3</v>
      </c>
    </row>
    <row r="68" spans="2:11" ht="18.75" x14ac:dyDescent="0.3">
      <c r="B68" s="117">
        <f t="shared" si="2"/>
        <v>4</v>
      </c>
      <c r="C68" s="638" t="s">
        <v>37</v>
      </c>
      <c r="D68" s="88"/>
      <c r="E68" s="88"/>
      <c r="F68" s="88"/>
      <c r="G68" s="88"/>
      <c r="H68" s="88"/>
      <c r="I68" s="88"/>
      <c r="J68" s="329"/>
      <c r="K68" s="110">
        <f>0+0+1+0+0+0</f>
        <v>1</v>
      </c>
    </row>
    <row r="69" spans="2:11" ht="15.75" x14ac:dyDescent="0.25">
      <c r="B69" s="117">
        <f t="shared" si="2"/>
        <v>5</v>
      </c>
      <c r="C69" s="335" t="s">
        <v>34</v>
      </c>
      <c r="D69" s="186"/>
      <c r="E69" s="186"/>
      <c r="F69" s="186"/>
      <c r="G69" s="186"/>
      <c r="H69" s="186"/>
      <c r="I69" s="186"/>
      <c r="J69" s="322"/>
      <c r="K69" s="110">
        <f>0+0+0+0+0+0</f>
        <v>0</v>
      </c>
    </row>
    <row r="70" spans="2:11" ht="18.75" x14ac:dyDescent="0.25">
      <c r="B70" s="117">
        <f t="shared" si="2"/>
        <v>6</v>
      </c>
      <c r="C70" s="164" t="s">
        <v>35</v>
      </c>
      <c r="D70" s="285"/>
      <c r="E70" s="285"/>
      <c r="F70" s="285"/>
      <c r="G70" s="285"/>
      <c r="H70" s="285"/>
      <c r="I70" s="285"/>
      <c r="J70" s="237"/>
      <c r="K70" s="110">
        <f>0+0+0+0+0+0</f>
        <v>0</v>
      </c>
    </row>
    <row r="71" spans="2:11" ht="19.5" thickBot="1" x14ac:dyDescent="0.35">
      <c r="B71" s="180">
        <f t="shared" si="2"/>
        <v>7</v>
      </c>
      <c r="C71" s="353" t="s">
        <v>38</v>
      </c>
      <c r="D71" s="354"/>
      <c r="E71" s="354"/>
      <c r="F71" s="354"/>
      <c r="G71" s="354"/>
      <c r="H71" s="354"/>
      <c r="I71" s="354"/>
      <c r="J71" s="346"/>
      <c r="K71" s="352">
        <f>0+0+0+0+0+0</f>
        <v>0</v>
      </c>
    </row>
    <row r="72" spans="2:11" ht="16.5" thickBot="1" x14ac:dyDescent="0.3">
      <c r="B72" s="347"/>
      <c r="C72" s="348" t="s">
        <v>12</v>
      </c>
      <c r="D72" s="349"/>
      <c r="E72" s="349"/>
      <c r="F72" s="349"/>
      <c r="G72" s="349"/>
      <c r="H72" s="349"/>
      <c r="I72" s="349"/>
      <c r="J72" s="358"/>
      <c r="K72" s="639">
        <f>0</f>
        <v>0</v>
      </c>
    </row>
    <row r="73" spans="2:11" ht="19.5" thickBot="1" x14ac:dyDescent="0.35">
      <c r="B73" s="74"/>
      <c r="C73" s="75"/>
      <c r="D73" s="76"/>
      <c r="E73" s="76"/>
      <c r="F73" s="76"/>
      <c r="G73" s="76"/>
      <c r="H73" s="76"/>
      <c r="I73" s="76"/>
      <c r="J73" s="77"/>
      <c r="K73" s="361">
        <f>SUM(K65:K72)</f>
        <v>109</v>
      </c>
    </row>
    <row r="75" spans="2:11" ht="15.75" thickBot="1" x14ac:dyDescent="0.3"/>
    <row r="76" spans="2:11" ht="18.75" x14ac:dyDescent="0.3">
      <c r="B76" s="69"/>
      <c r="C76" s="70" t="s">
        <v>18</v>
      </c>
      <c r="D76" s="71"/>
      <c r="E76" s="71"/>
      <c r="F76" s="71"/>
      <c r="G76" s="71"/>
      <c r="H76" s="71"/>
      <c r="I76" s="71"/>
      <c r="J76" s="71"/>
      <c r="K76" s="72"/>
    </row>
    <row r="77" spans="2:11" ht="19.5" thickBot="1" x14ac:dyDescent="0.35">
      <c r="B77" s="73"/>
      <c r="C77" s="10"/>
      <c r="D77" s="10"/>
      <c r="E77" s="10"/>
      <c r="F77" s="17" t="s">
        <v>21</v>
      </c>
      <c r="G77" s="10"/>
      <c r="H77" s="10"/>
      <c r="I77" s="10"/>
      <c r="J77" s="10"/>
      <c r="K77" s="15"/>
    </row>
    <row r="78" spans="2:11" ht="18.75" x14ac:dyDescent="0.3">
      <c r="B78" s="18" t="s">
        <v>0</v>
      </c>
      <c r="C78" s="4"/>
      <c r="D78" s="5"/>
      <c r="E78" s="5"/>
      <c r="F78" s="19" t="s">
        <v>10</v>
      </c>
      <c r="G78" s="5"/>
      <c r="H78" s="5"/>
      <c r="I78" s="5"/>
      <c r="J78" s="44"/>
      <c r="K78" s="50" t="s">
        <v>14</v>
      </c>
    </row>
    <row r="79" spans="2:11" ht="32.25" thickBot="1" x14ac:dyDescent="0.35">
      <c r="B79" s="326" t="s">
        <v>3</v>
      </c>
      <c r="C79" s="45"/>
      <c r="D79" s="46"/>
      <c r="E79" s="46"/>
      <c r="F79" s="46"/>
      <c r="G79" s="46"/>
      <c r="H79" s="46"/>
      <c r="I79" s="46"/>
      <c r="J79" s="47"/>
      <c r="K79" s="51" t="s">
        <v>13</v>
      </c>
    </row>
    <row r="80" spans="2:11" ht="15.75" x14ac:dyDescent="0.25">
      <c r="B80" s="355">
        <f>1</f>
        <v>1</v>
      </c>
      <c r="C80" s="111" t="s">
        <v>32</v>
      </c>
      <c r="D80" s="92"/>
      <c r="E80" s="92"/>
      <c r="F80" s="92"/>
      <c r="G80" s="92"/>
      <c r="H80" s="92"/>
      <c r="I80" s="92"/>
      <c r="J80" s="298"/>
      <c r="K80" s="110">
        <f>34+15+0+0+0</f>
        <v>49</v>
      </c>
    </row>
    <row r="81" spans="2:11" ht="15.75" x14ac:dyDescent="0.25">
      <c r="B81" s="305">
        <f>B80+1</f>
        <v>2</v>
      </c>
      <c r="C81" s="234" t="s">
        <v>33</v>
      </c>
      <c r="D81" s="839"/>
      <c r="E81" s="839"/>
      <c r="F81" s="839"/>
      <c r="G81" s="839"/>
      <c r="H81" s="839"/>
      <c r="I81" s="839"/>
      <c r="J81" s="325"/>
      <c r="K81" s="351">
        <f>0+0+24+0+8</f>
        <v>32</v>
      </c>
    </row>
    <row r="82" spans="2:11" ht="15.75" x14ac:dyDescent="0.25">
      <c r="B82" s="305">
        <f>B81+1</f>
        <v>3</v>
      </c>
      <c r="C82" s="234" t="s">
        <v>30</v>
      </c>
      <c r="D82" s="186"/>
      <c r="E82" s="186"/>
      <c r="F82" s="186"/>
      <c r="G82" s="186"/>
      <c r="H82" s="186"/>
      <c r="I82" s="186"/>
      <c r="J82" s="298"/>
      <c r="K82" s="110">
        <f>0+0+0+0+0</f>
        <v>0</v>
      </c>
    </row>
    <row r="83" spans="2:11" ht="15.75" x14ac:dyDescent="0.25">
      <c r="B83" s="305">
        <f>B82+1</f>
        <v>4</v>
      </c>
      <c r="C83" s="111" t="s">
        <v>31</v>
      </c>
      <c r="D83" s="92"/>
      <c r="E83" s="92"/>
      <c r="F83" s="92"/>
      <c r="G83" s="92"/>
      <c r="H83" s="92"/>
      <c r="I83" s="92"/>
      <c r="J83" s="306"/>
      <c r="K83" s="110">
        <f>0+0+0+0+0</f>
        <v>0</v>
      </c>
    </row>
    <row r="84" spans="2:11" ht="16.5" thickBot="1" x14ac:dyDescent="0.3">
      <c r="B84" s="356">
        <f>B83+1</f>
        <v>5</v>
      </c>
      <c r="C84" s="357" t="s">
        <v>84</v>
      </c>
      <c r="D84" s="292"/>
      <c r="E84" s="292"/>
      <c r="F84" s="292"/>
      <c r="G84" s="292"/>
      <c r="H84" s="292"/>
      <c r="I84" s="292"/>
      <c r="J84" s="346"/>
      <c r="K84" s="352">
        <f>0+0+0+0+0</f>
        <v>0</v>
      </c>
    </row>
    <row r="85" spans="2:11" ht="16.5" thickBot="1" x14ac:dyDescent="0.3">
      <c r="B85" s="347"/>
      <c r="C85" s="348" t="s">
        <v>12</v>
      </c>
      <c r="D85" s="349"/>
      <c r="E85" s="349"/>
      <c r="F85" s="349"/>
      <c r="G85" s="349"/>
      <c r="H85" s="349"/>
      <c r="I85" s="349"/>
      <c r="J85" s="358"/>
      <c r="K85" s="639">
        <f>0</f>
        <v>0</v>
      </c>
    </row>
    <row r="86" spans="2:11" ht="16.5" thickBot="1" x14ac:dyDescent="0.3">
      <c r="B86" s="347"/>
      <c r="C86" s="349"/>
      <c r="D86" s="349"/>
      <c r="E86" s="349"/>
      <c r="F86" s="349"/>
      <c r="G86" s="349"/>
      <c r="H86" s="349"/>
      <c r="I86" s="349"/>
      <c r="J86" s="350"/>
      <c r="K86" s="360">
        <f>SUM(K80:K85)</f>
        <v>81</v>
      </c>
    </row>
    <row r="87" spans="2:11" ht="19.5" thickBot="1" x14ac:dyDescent="0.35">
      <c r="B87" s="73"/>
      <c r="C87" s="10"/>
      <c r="D87" s="10"/>
      <c r="E87" s="10"/>
      <c r="F87" s="17" t="s">
        <v>22</v>
      </c>
      <c r="G87" s="10"/>
      <c r="H87" s="10"/>
      <c r="I87" s="10"/>
      <c r="J87" s="10"/>
      <c r="K87" s="15"/>
    </row>
    <row r="88" spans="2:11" ht="18.75" x14ac:dyDescent="0.3">
      <c r="B88" s="18" t="s">
        <v>0</v>
      </c>
      <c r="C88" s="4"/>
      <c r="D88" s="5"/>
      <c r="E88" s="5"/>
      <c r="F88" s="19" t="s">
        <v>10</v>
      </c>
      <c r="G88" s="5"/>
      <c r="H88" s="5"/>
      <c r="I88" s="5"/>
      <c r="J88" s="44"/>
      <c r="K88" s="48" t="s">
        <v>14</v>
      </c>
    </row>
    <row r="89" spans="2:11" ht="32.25" thickBot="1" x14ac:dyDescent="0.35">
      <c r="B89" s="326" t="s">
        <v>3</v>
      </c>
      <c r="C89" s="45"/>
      <c r="D89" s="46"/>
      <c r="E89" s="46"/>
      <c r="F89" s="46"/>
      <c r="G89" s="46"/>
      <c r="H89" s="46"/>
      <c r="I89" s="46"/>
      <c r="J89" s="47"/>
      <c r="K89" s="49" t="s">
        <v>13</v>
      </c>
    </row>
    <row r="90" spans="2:11" ht="18.75" x14ac:dyDescent="0.25">
      <c r="B90" s="118">
        <f>1</f>
        <v>1</v>
      </c>
      <c r="C90" s="164" t="s">
        <v>35</v>
      </c>
      <c r="D90" s="285"/>
      <c r="E90" s="285"/>
      <c r="F90" s="285"/>
      <c r="G90" s="285"/>
      <c r="H90" s="285"/>
      <c r="I90" s="285"/>
      <c r="J90" s="237"/>
      <c r="K90" s="110">
        <f>34+15+0+0+0</f>
        <v>49</v>
      </c>
    </row>
    <row r="91" spans="2:11" ht="18.75" x14ac:dyDescent="0.3">
      <c r="B91" s="117">
        <f t="shared" ref="B91:B96" si="3">B90+1</f>
        <v>2</v>
      </c>
      <c r="C91" s="335" t="s">
        <v>38</v>
      </c>
      <c r="D91" s="521"/>
      <c r="E91" s="521"/>
      <c r="F91" s="521"/>
      <c r="G91" s="521"/>
      <c r="H91" s="521"/>
      <c r="I91" s="521"/>
      <c r="J91" s="322"/>
      <c r="K91" s="351">
        <f>0+0+24+0+0</f>
        <v>24</v>
      </c>
    </row>
    <row r="92" spans="2:11" ht="18.75" x14ac:dyDescent="0.3">
      <c r="B92" s="117">
        <f t="shared" si="3"/>
        <v>3</v>
      </c>
      <c r="C92" s="638" t="s">
        <v>36</v>
      </c>
      <c r="D92" s="88"/>
      <c r="E92" s="88"/>
      <c r="F92" s="88"/>
      <c r="G92" s="88"/>
      <c r="H92" s="88"/>
      <c r="I92" s="88"/>
      <c r="J92" s="329"/>
      <c r="K92" s="110">
        <f>0+0+0+0+8</f>
        <v>8</v>
      </c>
    </row>
    <row r="93" spans="2:11" ht="15.75" x14ac:dyDescent="0.25">
      <c r="B93" s="118">
        <f t="shared" si="3"/>
        <v>4</v>
      </c>
      <c r="C93" s="335" t="s">
        <v>34</v>
      </c>
      <c r="D93" s="186"/>
      <c r="E93" s="186"/>
      <c r="F93" s="186"/>
      <c r="G93" s="186"/>
      <c r="H93" s="186"/>
      <c r="I93" s="186"/>
      <c r="J93" s="322"/>
      <c r="K93" s="351">
        <f>0+0+0+0+0</f>
        <v>0</v>
      </c>
    </row>
    <row r="94" spans="2:11" ht="18.75" x14ac:dyDescent="0.3">
      <c r="B94" s="118">
        <f t="shared" si="3"/>
        <v>5</v>
      </c>
      <c r="C94" s="164" t="s">
        <v>37</v>
      </c>
      <c r="D94" s="88"/>
      <c r="E94" s="88"/>
      <c r="F94" s="88"/>
      <c r="G94" s="88"/>
      <c r="H94" s="88"/>
      <c r="I94" s="88"/>
      <c r="J94" s="298"/>
      <c r="K94" s="110">
        <f>0+0+0+0+0</f>
        <v>0</v>
      </c>
    </row>
    <row r="95" spans="2:11" ht="18.75" x14ac:dyDescent="0.3">
      <c r="B95" s="118">
        <f t="shared" si="3"/>
        <v>6</v>
      </c>
      <c r="C95" s="164" t="s">
        <v>208</v>
      </c>
      <c r="D95" s="86"/>
      <c r="E95" s="86"/>
      <c r="F95" s="86"/>
      <c r="G95" s="86"/>
      <c r="H95" s="86"/>
      <c r="I95" s="86"/>
      <c r="J95" s="87"/>
      <c r="K95" s="110">
        <f>0+0+0+0+0</f>
        <v>0</v>
      </c>
    </row>
    <row r="96" spans="2:11" ht="19.5" thickBot="1" x14ac:dyDescent="0.35">
      <c r="B96" s="180">
        <f t="shared" si="3"/>
        <v>7</v>
      </c>
      <c r="C96" s="353" t="s">
        <v>39</v>
      </c>
      <c r="D96" s="354"/>
      <c r="E96" s="354"/>
      <c r="F96" s="354"/>
      <c r="G96" s="354"/>
      <c r="H96" s="354"/>
      <c r="I96" s="354"/>
      <c r="J96" s="346"/>
      <c r="K96" s="352">
        <f>0+0+0+0+0</f>
        <v>0</v>
      </c>
    </row>
    <row r="97" spans="2:11" ht="16.5" thickBot="1" x14ac:dyDescent="0.3">
      <c r="B97" s="347"/>
      <c r="C97" s="348" t="s">
        <v>12</v>
      </c>
      <c r="D97" s="349"/>
      <c r="E97" s="349"/>
      <c r="F97" s="349"/>
      <c r="G97" s="349"/>
      <c r="H97" s="349"/>
      <c r="I97" s="349"/>
      <c r="J97" s="358"/>
      <c r="K97" s="639">
        <f>0</f>
        <v>0</v>
      </c>
    </row>
    <row r="98" spans="2:11" ht="19.5" thickBot="1" x14ac:dyDescent="0.35">
      <c r="B98" s="74"/>
      <c r="C98" s="75"/>
      <c r="D98" s="76"/>
      <c r="E98" s="76"/>
      <c r="F98" s="76"/>
      <c r="G98" s="76"/>
      <c r="H98" s="76"/>
      <c r="I98" s="76"/>
      <c r="J98" s="77"/>
      <c r="K98" s="361">
        <f>SUM(K90:K97)</f>
        <v>81</v>
      </c>
    </row>
    <row r="100" spans="2:11" ht="15.75" thickBot="1" x14ac:dyDescent="0.3"/>
    <row r="101" spans="2:11" ht="18.75" x14ac:dyDescent="0.3">
      <c r="B101" s="69"/>
      <c r="C101" s="70" t="s">
        <v>19</v>
      </c>
      <c r="D101" s="71"/>
      <c r="E101" s="71"/>
      <c r="F101" s="71"/>
      <c r="G101" s="71"/>
      <c r="H101" s="71"/>
      <c r="I101" s="71"/>
      <c r="J101" s="71"/>
      <c r="K101" s="72"/>
    </row>
    <row r="102" spans="2:11" ht="19.5" thickBot="1" x14ac:dyDescent="0.35">
      <c r="B102" s="73"/>
      <c r="C102" s="10"/>
      <c r="D102" s="10"/>
      <c r="E102" s="10"/>
      <c r="F102" s="17" t="s">
        <v>21</v>
      </c>
      <c r="G102" s="10"/>
      <c r="H102" s="10"/>
      <c r="I102" s="10"/>
      <c r="J102" s="10"/>
      <c r="K102" s="15"/>
    </row>
    <row r="103" spans="2:11" ht="18.75" x14ac:dyDescent="0.3">
      <c r="B103" s="18" t="s">
        <v>0</v>
      </c>
      <c r="C103" s="4"/>
      <c r="D103" s="5"/>
      <c r="E103" s="5"/>
      <c r="F103" s="19" t="s">
        <v>10</v>
      </c>
      <c r="G103" s="5"/>
      <c r="H103" s="5"/>
      <c r="I103" s="5"/>
      <c r="J103" s="44"/>
      <c r="K103" s="50" t="s">
        <v>14</v>
      </c>
    </row>
    <row r="104" spans="2:11" ht="32.25" thickBot="1" x14ac:dyDescent="0.35">
      <c r="B104" s="326" t="s">
        <v>3</v>
      </c>
      <c r="C104" s="45"/>
      <c r="D104" s="46"/>
      <c r="E104" s="46"/>
      <c r="F104" s="46"/>
      <c r="G104" s="46"/>
      <c r="H104" s="46"/>
      <c r="I104" s="46"/>
      <c r="J104" s="47"/>
      <c r="K104" s="51" t="s">
        <v>13</v>
      </c>
    </row>
    <row r="105" spans="2:11" ht="15.75" x14ac:dyDescent="0.25">
      <c r="B105" s="355">
        <f>1</f>
        <v>1</v>
      </c>
      <c r="C105" s="234" t="s">
        <v>32</v>
      </c>
      <c r="D105" s="186"/>
      <c r="E105" s="186"/>
      <c r="F105" s="186"/>
      <c r="G105" s="186"/>
      <c r="H105" s="186"/>
      <c r="I105" s="186"/>
      <c r="J105" s="322"/>
      <c r="K105" s="351">
        <f>22+13+1+0</f>
        <v>36</v>
      </c>
    </row>
    <row r="106" spans="2:11" ht="15.75" x14ac:dyDescent="0.25">
      <c r="B106" s="305">
        <f>B105+1</f>
        <v>2</v>
      </c>
      <c r="C106" s="234" t="s">
        <v>30</v>
      </c>
      <c r="D106" s="186"/>
      <c r="E106" s="186"/>
      <c r="F106" s="186"/>
      <c r="G106" s="186"/>
      <c r="H106" s="186"/>
      <c r="I106" s="186"/>
      <c r="J106" s="298"/>
      <c r="K106" s="110">
        <f>0+0+10+3</f>
        <v>13</v>
      </c>
    </row>
    <row r="107" spans="2:11" ht="15.75" x14ac:dyDescent="0.25">
      <c r="B107" s="305">
        <f>B106+1</f>
        <v>3</v>
      </c>
      <c r="C107" s="290" t="s">
        <v>84</v>
      </c>
      <c r="D107" s="92"/>
      <c r="E107" s="92"/>
      <c r="F107" s="92"/>
      <c r="G107" s="92"/>
      <c r="H107" s="92"/>
      <c r="I107" s="92"/>
      <c r="J107" s="298"/>
      <c r="K107" s="110">
        <f>0+0+2+2</f>
        <v>4</v>
      </c>
    </row>
    <row r="108" spans="2:11" ht="15.75" x14ac:dyDescent="0.25">
      <c r="B108" s="305">
        <f>B107+1</f>
        <v>4</v>
      </c>
      <c r="C108" s="111" t="s">
        <v>31</v>
      </c>
      <c r="D108" s="92"/>
      <c r="E108" s="92"/>
      <c r="F108" s="92"/>
      <c r="G108" s="92"/>
      <c r="H108" s="92"/>
      <c r="I108" s="92"/>
      <c r="J108" s="306"/>
      <c r="K108" s="110">
        <f>0+0+0+0</f>
        <v>0</v>
      </c>
    </row>
    <row r="109" spans="2:11" ht="16.5" thickBot="1" x14ac:dyDescent="0.3">
      <c r="B109" s="356">
        <f>B108+1</f>
        <v>5</v>
      </c>
      <c r="C109" s="345" t="s">
        <v>33</v>
      </c>
      <c r="D109" s="496"/>
      <c r="E109" s="496"/>
      <c r="F109" s="496"/>
      <c r="G109" s="496"/>
      <c r="H109" s="496"/>
      <c r="I109" s="496"/>
      <c r="J109" s="497"/>
      <c r="K109" s="352">
        <f>0+0+0+0</f>
        <v>0</v>
      </c>
    </row>
    <row r="110" spans="2:11" ht="16.5" thickBot="1" x14ac:dyDescent="0.3">
      <c r="B110" s="347"/>
      <c r="C110" s="348" t="s">
        <v>12</v>
      </c>
      <c r="D110" s="349"/>
      <c r="E110" s="349"/>
      <c r="F110" s="349"/>
      <c r="G110" s="349"/>
      <c r="H110" s="349"/>
      <c r="I110" s="349"/>
      <c r="J110" s="358"/>
      <c r="K110" s="359">
        <f>0</f>
        <v>0</v>
      </c>
    </row>
    <row r="111" spans="2:11" ht="16.5" thickBot="1" x14ac:dyDescent="0.3">
      <c r="B111" s="347"/>
      <c r="C111" s="349"/>
      <c r="D111" s="349"/>
      <c r="E111" s="349"/>
      <c r="F111" s="349"/>
      <c r="G111" s="349"/>
      <c r="H111" s="349"/>
      <c r="I111" s="349"/>
      <c r="J111" s="350"/>
      <c r="K111" s="360">
        <f>SUM(K105:K110)</f>
        <v>53</v>
      </c>
    </row>
    <row r="112" spans="2:11" ht="19.5" thickBot="1" x14ac:dyDescent="0.35">
      <c r="B112" s="73"/>
      <c r="C112" s="10"/>
      <c r="D112" s="10"/>
      <c r="E112" s="10"/>
      <c r="F112" s="16" t="s">
        <v>22</v>
      </c>
      <c r="G112" s="10"/>
      <c r="H112" s="10"/>
      <c r="I112" s="10"/>
      <c r="J112" s="10"/>
      <c r="K112" s="15"/>
    </row>
    <row r="113" spans="2:11" ht="18.75" x14ac:dyDescent="0.3">
      <c r="B113" s="18" t="s">
        <v>0</v>
      </c>
      <c r="C113" s="4"/>
      <c r="D113" s="5"/>
      <c r="E113" s="5"/>
      <c r="F113" s="19" t="s">
        <v>10</v>
      </c>
      <c r="G113" s="5"/>
      <c r="H113" s="5"/>
      <c r="I113" s="5"/>
      <c r="J113" s="44"/>
      <c r="K113" s="48" t="s">
        <v>14</v>
      </c>
    </row>
    <row r="114" spans="2:11" ht="32.25" thickBot="1" x14ac:dyDescent="0.35">
      <c r="B114" s="326" t="s">
        <v>3</v>
      </c>
      <c r="C114" s="45"/>
      <c r="D114" s="46"/>
      <c r="E114" s="46"/>
      <c r="F114" s="46"/>
      <c r="G114" s="46"/>
      <c r="H114" s="46"/>
      <c r="I114" s="46"/>
      <c r="J114" s="47"/>
      <c r="K114" s="49" t="s">
        <v>13</v>
      </c>
    </row>
    <row r="115" spans="2:11" ht="18.75" x14ac:dyDescent="0.3">
      <c r="B115" s="118">
        <f>1</f>
        <v>1</v>
      </c>
      <c r="C115" s="327" t="s">
        <v>37</v>
      </c>
      <c r="D115" s="696"/>
      <c r="E115" s="696"/>
      <c r="F115" s="696"/>
      <c r="G115" s="696"/>
      <c r="H115" s="696"/>
      <c r="I115" s="696"/>
      <c r="J115" s="98"/>
      <c r="K115" s="371">
        <f>22+0+1+5</f>
        <v>28</v>
      </c>
    </row>
    <row r="116" spans="2:11" ht="15.75" x14ac:dyDescent="0.25">
      <c r="B116" s="117">
        <f t="shared" ref="B116:B121" si="4">B115+1</f>
        <v>2</v>
      </c>
      <c r="C116" s="335" t="s">
        <v>34</v>
      </c>
      <c r="D116" s="186"/>
      <c r="E116" s="186"/>
      <c r="F116" s="186"/>
      <c r="G116" s="186"/>
      <c r="H116" s="186"/>
      <c r="I116" s="186"/>
      <c r="J116" s="322"/>
      <c r="K116" s="351">
        <f>0+8+7+0</f>
        <v>15</v>
      </c>
    </row>
    <row r="117" spans="2:11" ht="18.75" x14ac:dyDescent="0.3">
      <c r="B117" s="117">
        <f t="shared" si="4"/>
        <v>3</v>
      </c>
      <c r="C117" s="164" t="s">
        <v>36</v>
      </c>
      <c r="D117" s="88"/>
      <c r="E117" s="88"/>
      <c r="F117" s="88"/>
      <c r="G117" s="88"/>
      <c r="H117" s="88"/>
      <c r="I117" s="88"/>
      <c r="J117" s="298"/>
      <c r="K117" s="110">
        <f>0+0+5+0</f>
        <v>5</v>
      </c>
    </row>
    <row r="118" spans="2:11" ht="18.75" x14ac:dyDescent="0.25">
      <c r="B118" s="117">
        <f t="shared" si="4"/>
        <v>4</v>
      </c>
      <c r="C118" s="164" t="s">
        <v>35</v>
      </c>
      <c r="D118" s="285"/>
      <c r="E118" s="285"/>
      <c r="F118" s="285"/>
      <c r="G118" s="285"/>
      <c r="H118" s="285"/>
      <c r="I118" s="285"/>
      <c r="J118" s="237"/>
      <c r="K118" s="110">
        <f>0+2+0+0</f>
        <v>2</v>
      </c>
    </row>
    <row r="119" spans="2:11" ht="18.75" x14ac:dyDescent="0.3">
      <c r="B119" s="117">
        <f t="shared" si="4"/>
        <v>5</v>
      </c>
      <c r="C119" s="353" t="s">
        <v>39</v>
      </c>
      <c r="D119" s="354"/>
      <c r="E119" s="354"/>
      <c r="F119" s="354"/>
      <c r="G119" s="354"/>
      <c r="H119" s="354"/>
      <c r="I119" s="354"/>
      <c r="J119" s="346"/>
      <c r="K119" s="352">
        <f>0+2+0+0</f>
        <v>2</v>
      </c>
    </row>
    <row r="120" spans="2:11" ht="18.75" x14ac:dyDescent="0.3">
      <c r="B120" s="117">
        <f t="shared" si="4"/>
        <v>6</v>
      </c>
      <c r="C120" s="164" t="s">
        <v>38</v>
      </c>
      <c r="D120" s="88"/>
      <c r="E120" s="88"/>
      <c r="F120" s="88"/>
      <c r="G120" s="88"/>
      <c r="H120" s="88"/>
      <c r="I120" s="88"/>
      <c r="J120" s="298"/>
      <c r="K120" s="110">
        <f>0+1+0+0</f>
        <v>1</v>
      </c>
    </row>
    <row r="121" spans="2:11" ht="19.5" thickBot="1" x14ac:dyDescent="0.35">
      <c r="B121" s="180">
        <f t="shared" si="4"/>
        <v>7</v>
      </c>
      <c r="C121" s="164" t="s">
        <v>208</v>
      </c>
      <c r="D121" s="86"/>
      <c r="E121" s="86"/>
      <c r="F121" s="86"/>
      <c r="G121" s="86"/>
      <c r="H121" s="86"/>
      <c r="I121" s="86"/>
      <c r="J121" s="87"/>
      <c r="K121" s="110">
        <f>0+0+0+0</f>
        <v>0</v>
      </c>
    </row>
    <row r="122" spans="2:11" ht="16.5" thickBot="1" x14ac:dyDescent="0.3">
      <c r="B122" s="347"/>
      <c r="C122" s="348" t="s">
        <v>12</v>
      </c>
      <c r="D122" s="349"/>
      <c r="E122" s="349"/>
      <c r="F122" s="349"/>
      <c r="G122" s="349"/>
      <c r="H122" s="349"/>
      <c r="I122" s="349"/>
      <c r="J122" s="358"/>
      <c r="K122" s="359">
        <f>0</f>
        <v>0</v>
      </c>
    </row>
    <row r="123" spans="2:11" ht="19.5" thickBot="1" x14ac:dyDescent="0.35">
      <c r="B123" s="74"/>
      <c r="C123" s="75"/>
      <c r="D123" s="76"/>
      <c r="E123" s="76"/>
      <c r="F123" s="76"/>
      <c r="G123" s="76"/>
      <c r="H123" s="76"/>
      <c r="I123" s="76"/>
      <c r="J123" s="77"/>
      <c r="K123" s="361">
        <f>SUM(K115:K122)</f>
        <v>53</v>
      </c>
    </row>
    <row r="125" spans="2:11" ht="15.75" thickBot="1" x14ac:dyDescent="0.3"/>
    <row r="126" spans="2:11" ht="18.75" x14ac:dyDescent="0.3">
      <c r="B126" s="69"/>
      <c r="C126" s="70" t="s">
        <v>20</v>
      </c>
      <c r="D126" s="71"/>
      <c r="E126" s="71"/>
      <c r="F126" s="71"/>
      <c r="G126" s="71"/>
      <c r="H126" s="71"/>
      <c r="I126" s="71"/>
      <c r="J126" s="71"/>
      <c r="K126" s="72"/>
    </row>
    <row r="127" spans="2:11" ht="19.5" thickBot="1" x14ac:dyDescent="0.35">
      <c r="B127" s="73"/>
      <c r="C127" s="10"/>
      <c r="D127" s="10"/>
      <c r="E127" s="10"/>
      <c r="F127" s="17" t="s">
        <v>21</v>
      </c>
      <c r="G127" s="10"/>
      <c r="H127" s="10"/>
      <c r="I127" s="10"/>
      <c r="J127" s="10"/>
      <c r="K127" s="15"/>
    </row>
    <row r="128" spans="2:11" ht="18.75" x14ac:dyDescent="0.3">
      <c r="B128" s="18" t="s">
        <v>0</v>
      </c>
      <c r="C128" s="4"/>
      <c r="D128" s="5"/>
      <c r="E128" s="5"/>
      <c r="F128" s="19" t="s">
        <v>10</v>
      </c>
      <c r="G128" s="5"/>
      <c r="H128" s="5"/>
      <c r="I128" s="5"/>
      <c r="J128" s="44"/>
      <c r="K128" s="50" t="s">
        <v>14</v>
      </c>
    </row>
    <row r="129" spans="2:11" ht="32.25" thickBot="1" x14ac:dyDescent="0.35">
      <c r="B129" s="20" t="s">
        <v>3</v>
      </c>
      <c r="C129" s="13"/>
      <c r="D129" s="14"/>
      <c r="E129" s="14"/>
      <c r="F129" s="14"/>
      <c r="G129" s="14"/>
      <c r="H129" s="14"/>
      <c r="I129" s="14"/>
      <c r="J129" s="819"/>
      <c r="K129" s="820" t="s">
        <v>13</v>
      </c>
    </row>
    <row r="130" spans="2:11" ht="15.75" x14ac:dyDescent="0.25">
      <c r="B130" s="281">
        <f>1</f>
        <v>1</v>
      </c>
      <c r="C130" s="821" t="s">
        <v>84</v>
      </c>
      <c r="D130" s="97"/>
      <c r="E130" s="97"/>
      <c r="F130" s="97"/>
      <c r="G130" s="97"/>
      <c r="H130" s="97"/>
      <c r="I130" s="97"/>
      <c r="J130" s="98"/>
      <c r="K130" s="371">
        <f>4+5+8+0+6</f>
        <v>23</v>
      </c>
    </row>
    <row r="131" spans="2:11" ht="15.75" x14ac:dyDescent="0.25">
      <c r="B131" s="686">
        <f>B130+1</f>
        <v>2</v>
      </c>
      <c r="C131" s="234" t="s">
        <v>30</v>
      </c>
      <c r="D131" s="186"/>
      <c r="E131" s="186"/>
      <c r="F131" s="186"/>
      <c r="G131" s="186"/>
      <c r="H131" s="186"/>
      <c r="I131" s="186"/>
      <c r="J131" s="329"/>
      <c r="K131" s="110">
        <f>1+0+0+0</f>
        <v>1</v>
      </c>
    </row>
    <row r="132" spans="2:11" ht="15.75" x14ac:dyDescent="0.25">
      <c r="B132" s="686">
        <f>B131+1</f>
        <v>3</v>
      </c>
      <c r="C132" s="645" t="s">
        <v>31</v>
      </c>
      <c r="D132" s="92"/>
      <c r="E132" s="92"/>
      <c r="F132" s="92"/>
      <c r="G132" s="92"/>
      <c r="H132" s="92"/>
      <c r="I132" s="92"/>
      <c r="J132" s="329"/>
      <c r="K132" s="110">
        <f>0+0+0+1</f>
        <v>1</v>
      </c>
    </row>
    <row r="133" spans="2:11" ht="15.75" x14ac:dyDescent="0.25">
      <c r="B133" s="686">
        <f>B132+1</f>
        <v>4</v>
      </c>
      <c r="C133" s="645" t="s">
        <v>32</v>
      </c>
      <c r="D133" s="92"/>
      <c r="E133" s="92"/>
      <c r="F133" s="92"/>
      <c r="G133" s="92"/>
      <c r="H133" s="92"/>
      <c r="I133" s="92"/>
      <c r="J133" s="329"/>
      <c r="K133" s="110">
        <f>0+0+0+0</f>
        <v>0</v>
      </c>
    </row>
    <row r="134" spans="2:11" ht="16.5" thickBot="1" x14ac:dyDescent="0.3">
      <c r="B134" s="822">
        <f>B133+1</f>
        <v>5</v>
      </c>
      <c r="C134" s="823" t="s">
        <v>33</v>
      </c>
      <c r="D134" s="824"/>
      <c r="E134" s="824"/>
      <c r="F134" s="824"/>
      <c r="G134" s="824"/>
      <c r="H134" s="824"/>
      <c r="I134" s="824"/>
      <c r="J134" s="825"/>
      <c r="K134" s="374">
        <f>0+0+0+0</f>
        <v>0</v>
      </c>
    </row>
    <row r="135" spans="2:11" ht="16.5" thickBot="1" x14ac:dyDescent="0.3">
      <c r="B135" s="347"/>
      <c r="C135" s="348" t="s">
        <v>12</v>
      </c>
      <c r="D135" s="349"/>
      <c r="E135" s="349"/>
      <c r="F135" s="349"/>
      <c r="G135" s="349"/>
      <c r="H135" s="349"/>
      <c r="I135" s="349"/>
      <c r="J135" s="358"/>
      <c r="K135" s="359">
        <f>0+0+0+0+0</f>
        <v>0</v>
      </c>
    </row>
    <row r="136" spans="2:11" ht="16.5" thickBot="1" x14ac:dyDescent="0.3">
      <c r="B136" s="347"/>
      <c r="C136" s="349"/>
      <c r="D136" s="349"/>
      <c r="E136" s="349"/>
      <c r="F136" s="349"/>
      <c r="G136" s="349"/>
      <c r="H136" s="349"/>
      <c r="I136" s="349"/>
      <c r="J136" s="350"/>
      <c r="K136" s="360">
        <f>SUM(K130:K135)</f>
        <v>25</v>
      </c>
    </row>
    <row r="137" spans="2:11" ht="19.5" thickBot="1" x14ac:dyDescent="0.35">
      <c r="B137" s="73"/>
      <c r="C137" s="10"/>
      <c r="D137" s="10"/>
      <c r="E137" s="10"/>
      <c r="F137" s="17" t="s">
        <v>22</v>
      </c>
      <c r="G137" s="10"/>
      <c r="H137" s="10"/>
      <c r="I137" s="10"/>
      <c r="J137" s="10"/>
      <c r="K137" s="15"/>
    </row>
    <row r="138" spans="2:11" ht="18.75" x14ac:dyDescent="0.3">
      <c r="B138" s="18" t="s">
        <v>0</v>
      </c>
      <c r="C138" s="4"/>
      <c r="D138" s="5"/>
      <c r="E138" s="5"/>
      <c r="F138" s="19" t="s">
        <v>10</v>
      </c>
      <c r="G138" s="5"/>
      <c r="H138" s="5"/>
      <c r="I138" s="5"/>
      <c r="J138" s="44"/>
      <c r="K138" s="48" t="s">
        <v>14</v>
      </c>
    </row>
    <row r="139" spans="2:11" ht="32.25" thickBot="1" x14ac:dyDescent="0.35">
      <c r="B139" s="326" t="s">
        <v>3</v>
      </c>
      <c r="C139" s="45"/>
      <c r="D139" s="46"/>
      <c r="E139" s="46"/>
      <c r="F139" s="46"/>
      <c r="G139" s="46"/>
      <c r="H139" s="46"/>
      <c r="I139" s="46"/>
      <c r="J139" s="47"/>
      <c r="K139" s="49" t="s">
        <v>13</v>
      </c>
    </row>
    <row r="140" spans="2:11" ht="18.75" x14ac:dyDescent="0.3">
      <c r="B140" s="118">
        <f>1</f>
        <v>1</v>
      </c>
      <c r="C140" s="164" t="s">
        <v>36</v>
      </c>
      <c r="D140" s="88"/>
      <c r="E140" s="88"/>
      <c r="F140" s="88"/>
      <c r="G140" s="88"/>
      <c r="H140" s="88"/>
      <c r="I140" s="88"/>
      <c r="J140" s="329"/>
      <c r="K140" s="110">
        <f>1+0+8+1</f>
        <v>10</v>
      </c>
    </row>
    <row r="141" spans="2:11" ht="18.75" x14ac:dyDescent="0.3">
      <c r="B141" s="117">
        <f t="shared" ref="B141:B146" si="5">B140+1</f>
        <v>2</v>
      </c>
      <c r="C141" s="164" t="s">
        <v>208</v>
      </c>
      <c r="D141" s="86"/>
      <c r="E141" s="86"/>
      <c r="F141" s="86"/>
      <c r="G141" s="86"/>
      <c r="H141" s="86"/>
      <c r="I141" s="86"/>
      <c r="J141" s="87"/>
      <c r="K141" s="110">
        <f>4+5+0+0</f>
        <v>9</v>
      </c>
    </row>
    <row r="142" spans="2:11" ht="18.75" x14ac:dyDescent="0.25">
      <c r="B142" s="117">
        <f t="shared" si="5"/>
        <v>3</v>
      </c>
      <c r="C142" s="335" t="s">
        <v>35</v>
      </c>
      <c r="D142" s="498"/>
      <c r="E142" s="498"/>
      <c r="F142" s="498"/>
      <c r="G142" s="498"/>
      <c r="H142" s="498"/>
      <c r="I142" s="498"/>
      <c r="J142" s="499"/>
      <c r="K142" s="351">
        <f>0+0+0+0+6</f>
        <v>6</v>
      </c>
    </row>
    <row r="143" spans="2:11" ht="15.75" x14ac:dyDescent="0.25">
      <c r="B143" s="117">
        <f>B142+1</f>
        <v>4</v>
      </c>
      <c r="C143" s="335" t="s">
        <v>34</v>
      </c>
      <c r="D143" s="186"/>
      <c r="E143" s="186"/>
      <c r="F143" s="186"/>
      <c r="G143" s="186"/>
      <c r="H143" s="186"/>
      <c r="I143" s="186"/>
      <c r="J143" s="322"/>
      <c r="K143" s="110">
        <f>0+0+0+0</f>
        <v>0</v>
      </c>
    </row>
    <row r="144" spans="2:11" ht="18.75" x14ac:dyDescent="0.3">
      <c r="B144" s="117">
        <f t="shared" si="5"/>
        <v>5</v>
      </c>
      <c r="C144" s="164" t="s">
        <v>37</v>
      </c>
      <c r="D144" s="88"/>
      <c r="E144" s="88"/>
      <c r="F144" s="88"/>
      <c r="G144" s="88"/>
      <c r="H144" s="88"/>
      <c r="I144" s="88"/>
      <c r="J144" s="298"/>
      <c r="K144" s="110">
        <f>0+0+0+0</f>
        <v>0</v>
      </c>
    </row>
    <row r="145" spans="2:11" ht="18.75" x14ac:dyDescent="0.3">
      <c r="B145" s="117">
        <f t="shared" si="5"/>
        <v>6</v>
      </c>
      <c r="C145" s="164" t="s">
        <v>38</v>
      </c>
      <c r="D145" s="88"/>
      <c r="E145" s="88"/>
      <c r="F145" s="88"/>
      <c r="G145" s="88"/>
      <c r="H145" s="88"/>
      <c r="I145" s="88"/>
      <c r="J145" s="298"/>
      <c r="K145" s="110">
        <f>0+0+0+0+0</f>
        <v>0</v>
      </c>
    </row>
    <row r="146" spans="2:11" ht="19.5" thickBot="1" x14ac:dyDescent="0.35">
      <c r="B146" s="180">
        <f t="shared" si="5"/>
        <v>7</v>
      </c>
      <c r="C146" s="353" t="s">
        <v>39</v>
      </c>
      <c r="D146" s="354"/>
      <c r="E146" s="354"/>
      <c r="F146" s="354"/>
      <c r="G146" s="354"/>
      <c r="H146" s="354"/>
      <c r="I146" s="354"/>
      <c r="J146" s="346"/>
      <c r="K146" s="352">
        <f>0+0+0+0</f>
        <v>0</v>
      </c>
    </row>
    <row r="147" spans="2:11" ht="16.5" thickBot="1" x14ac:dyDescent="0.3">
      <c r="B147" s="347"/>
      <c r="C147" s="348" t="s">
        <v>12</v>
      </c>
      <c r="D147" s="349"/>
      <c r="E147" s="349"/>
      <c r="F147" s="349"/>
      <c r="G147" s="349"/>
      <c r="H147" s="349"/>
      <c r="I147" s="349"/>
      <c r="J147" s="358"/>
      <c r="K147" s="359">
        <f>0+0+0+0+0</f>
        <v>0</v>
      </c>
    </row>
    <row r="148" spans="2:11" ht="19.5" thickBot="1" x14ac:dyDescent="0.35">
      <c r="B148" s="74"/>
      <c r="C148" s="75"/>
      <c r="D148" s="76"/>
      <c r="E148" s="76"/>
      <c r="F148" s="76"/>
      <c r="G148" s="76"/>
      <c r="H148" s="76"/>
      <c r="I148" s="76"/>
      <c r="J148" s="77"/>
      <c r="K148" s="361">
        <f>SUM(K140:K147)</f>
        <v>25</v>
      </c>
    </row>
  </sheetData>
  <pageMargins left="0.7" right="0.7" top="0.75" bottom="0.75" header="0.3" footer="0.3"/>
  <pageSetup paperSize="9" scale="3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ВЗД бак1</vt:lpstr>
      <vt:lpstr>ВЗД Факультета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2025-01-19T14:55:05Z</cp:lastPrinted>
  <dcterms:created xsi:type="dcterms:W3CDTF">2024-03-18T08:48:24Z</dcterms:created>
  <dcterms:modified xsi:type="dcterms:W3CDTF">2025-02-04T10:03:45Z</dcterms:modified>
</cp:coreProperties>
</file>